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786"/>
  </bookViews>
  <sheets>
    <sheet name="пром " sheetId="1" r:id="rId1"/>
    <sheet name="село" sheetId="2" r:id="rId2"/>
    <sheet name="инвестиции" sheetId="3" r:id="rId3"/>
    <sheet name="товарооборот" sheetId="4" r:id="rId4"/>
    <sheet name="услуги" sheetId="5" r:id="rId5"/>
    <sheet name="Население" sheetId="6" r:id="rId6"/>
  </sheets>
  <definedNames>
    <definedName name="_xlnm.Print_Titles" localSheetId="5">Население!$5:$6</definedName>
    <definedName name="_xlnm.Print_Titles" localSheetId="1">село!$6:$7</definedName>
    <definedName name="_xlnm.Print_Titles" localSheetId="3">товарооборот!$8:$9</definedName>
    <definedName name="_xlnm.Print_Titles" localSheetId="4">услуги!$6:$7</definedName>
    <definedName name="_xlnm.Print_Area" localSheetId="2">инвестиции!$A$1:$N$69</definedName>
    <definedName name="_xlnm.Print_Area" localSheetId="5">Население!$A$1:$N$47</definedName>
    <definedName name="_xlnm.Print_Area" localSheetId="0">'пром '!$A$1:$N$173</definedName>
    <definedName name="_xlnm.Print_Area" localSheetId="1">село!$A$1:$N$61</definedName>
  </definedNames>
  <calcPr calcId="145621" fullCalcOnLoad="1"/>
</workbook>
</file>

<file path=xl/calcChain.xml><?xml version="1.0" encoding="utf-8"?>
<calcChain xmlns="http://schemas.openxmlformats.org/spreadsheetml/2006/main">
  <c r="C20" i="3" l="1"/>
  <c r="C17" i="3"/>
  <c r="C11" i="3"/>
  <c r="D20" i="3"/>
  <c r="D17" i="3"/>
  <c r="E20" i="3"/>
  <c r="E17" i="3"/>
  <c r="F20" i="3"/>
  <c r="F17" i="3"/>
  <c r="F12" i="3"/>
  <c r="F11" i="3"/>
  <c r="G20" i="3"/>
  <c r="G17" i="3"/>
  <c r="G12" i="3"/>
  <c r="G11" i="3"/>
  <c r="H20" i="3"/>
  <c r="H17" i="3"/>
  <c r="H12" i="3"/>
  <c r="H11" i="3"/>
  <c r="I20" i="3"/>
  <c r="I17" i="3"/>
  <c r="I12" i="3"/>
  <c r="I11" i="3"/>
  <c r="J20" i="3"/>
  <c r="J17" i="3"/>
  <c r="J12" i="3"/>
  <c r="J11" i="3"/>
  <c r="K20" i="3"/>
  <c r="K17" i="3"/>
  <c r="K12" i="3"/>
  <c r="K11" i="3"/>
  <c r="L20" i="3"/>
  <c r="L17" i="3"/>
  <c r="L12" i="3"/>
  <c r="L11" i="3"/>
  <c r="M20" i="3"/>
  <c r="M17" i="3"/>
  <c r="M12" i="3"/>
  <c r="M11" i="3"/>
  <c r="N20" i="3"/>
  <c r="N17" i="3"/>
  <c r="N12" i="3"/>
  <c r="N11" i="3"/>
  <c r="C68" i="3"/>
  <c r="C67" i="3"/>
  <c r="D68" i="3"/>
  <c r="D67" i="3"/>
  <c r="E68" i="3"/>
  <c r="E67" i="3"/>
  <c r="F68" i="3"/>
  <c r="F67" i="3"/>
  <c r="G68" i="3"/>
  <c r="G67" i="3"/>
  <c r="H68" i="3"/>
  <c r="H67" i="3"/>
  <c r="I68" i="3"/>
  <c r="I67" i="3"/>
  <c r="J68" i="3"/>
  <c r="J67" i="3"/>
  <c r="K68" i="3"/>
  <c r="K67" i="3"/>
  <c r="L68" i="3"/>
  <c r="L67" i="3"/>
  <c r="M68" i="3"/>
  <c r="M67" i="3"/>
  <c r="N68" i="3"/>
  <c r="N67" i="3"/>
  <c r="A2" i="6"/>
  <c r="C5" i="6"/>
  <c r="D5" i="6"/>
  <c r="E5" i="6"/>
  <c r="F5" i="6"/>
  <c r="I5" i="6"/>
  <c r="C8" i="6"/>
  <c r="D9" i="6"/>
  <c r="E9" i="6"/>
  <c r="F9" i="6"/>
  <c r="G9" i="6"/>
  <c r="H9" i="6"/>
  <c r="I9" i="6"/>
  <c r="J9" i="6"/>
  <c r="K9" i="6"/>
  <c r="L9" i="6"/>
  <c r="M9" i="6"/>
  <c r="N9" i="6"/>
  <c r="E14" i="6"/>
  <c r="E15" i="6"/>
  <c r="H15" i="6"/>
  <c r="I15" i="6"/>
  <c r="J15" i="6"/>
  <c r="K15" i="6"/>
  <c r="L15" i="6"/>
  <c r="M15" i="6"/>
  <c r="N15" i="6"/>
  <c r="C20" i="6"/>
  <c r="C14" i="6"/>
  <c r="D15" i="6"/>
  <c r="D21" i="6"/>
  <c r="E21" i="6"/>
  <c r="F21" i="6"/>
  <c r="G21" i="6"/>
  <c r="H21" i="6"/>
  <c r="I21" i="6"/>
  <c r="J21" i="6"/>
  <c r="K21" i="6"/>
  <c r="L21" i="6"/>
  <c r="M21" i="6"/>
  <c r="N21" i="6"/>
  <c r="D26" i="6"/>
  <c r="E26" i="6"/>
  <c r="F26" i="6"/>
  <c r="G26" i="6"/>
  <c r="H26" i="6"/>
  <c r="I26" i="6"/>
  <c r="J26" i="6"/>
  <c r="K26" i="6"/>
  <c r="L26" i="6"/>
  <c r="M26" i="6"/>
  <c r="N26" i="6"/>
  <c r="D28" i="6"/>
  <c r="E28" i="6"/>
  <c r="F28" i="6"/>
  <c r="G28" i="6"/>
  <c r="H28" i="6"/>
  <c r="I28" i="6"/>
  <c r="J28" i="6"/>
  <c r="K28" i="6"/>
  <c r="L28" i="6"/>
  <c r="M28" i="6"/>
  <c r="N28" i="6"/>
  <c r="D30" i="6"/>
  <c r="E30" i="6"/>
  <c r="F30" i="6"/>
  <c r="G30" i="6"/>
  <c r="H30" i="6"/>
  <c r="I30" i="6"/>
  <c r="J30" i="6"/>
  <c r="K30" i="6"/>
  <c r="L30" i="6"/>
  <c r="M30" i="6"/>
  <c r="N30" i="6"/>
  <c r="E33" i="6"/>
  <c r="F33" i="6"/>
  <c r="G33" i="6"/>
  <c r="H33" i="6"/>
  <c r="I33" i="6"/>
  <c r="J33" i="6"/>
  <c r="K33" i="6"/>
  <c r="L33" i="6"/>
  <c r="M33" i="6"/>
  <c r="N33" i="6"/>
  <c r="D35" i="6"/>
  <c r="E35" i="6"/>
  <c r="F35" i="6"/>
  <c r="G35" i="6"/>
  <c r="H35" i="6"/>
  <c r="I35" i="6"/>
  <c r="J35" i="6"/>
  <c r="K35" i="6"/>
  <c r="L35" i="6"/>
  <c r="M35" i="6"/>
  <c r="N35" i="6"/>
  <c r="D37" i="6"/>
  <c r="E37" i="6"/>
  <c r="F37" i="6"/>
  <c r="G37" i="6"/>
  <c r="H37" i="6"/>
  <c r="I37" i="6"/>
  <c r="J37" i="6"/>
  <c r="K37" i="6"/>
  <c r="L37" i="6"/>
  <c r="M37" i="6"/>
  <c r="N37" i="6"/>
  <c r="D42" i="6"/>
  <c r="E42" i="6"/>
  <c r="F42" i="6"/>
  <c r="A24" i="1"/>
  <c r="A29" i="1"/>
  <c r="A41" i="1"/>
  <c r="A46" i="1"/>
  <c r="A58" i="1"/>
  <c r="A63" i="1"/>
  <c r="C75" i="1"/>
  <c r="D75" i="1"/>
  <c r="E76" i="1"/>
  <c r="F76" i="1"/>
  <c r="G76" i="1"/>
  <c r="H76" i="1"/>
  <c r="I76" i="1"/>
  <c r="J76" i="1"/>
  <c r="K76" i="1"/>
  <c r="L76" i="1"/>
  <c r="M76" i="1"/>
  <c r="N76" i="1"/>
  <c r="E82" i="1"/>
  <c r="E75" i="1"/>
  <c r="F82" i="1"/>
  <c r="F75" i="1"/>
  <c r="G82" i="1"/>
  <c r="G75" i="1"/>
  <c r="H82" i="1"/>
  <c r="H75" i="1"/>
  <c r="I82" i="1"/>
  <c r="I75" i="1"/>
  <c r="J82" i="1"/>
  <c r="J75" i="1"/>
  <c r="K82" i="1"/>
  <c r="K75" i="1"/>
  <c r="L82" i="1"/>
  <c r="L75" i="1"/>
  <c r="M82" i="1"/>
  <c r="M75" i="1"/>
  <c r="N82" i="1"/>
  <c r="N75" i="1"/>
  <c r="E90" i="1"/>
  <c r="F90" i="1"/>
  <c r="G90" i="1"/>
  <c r="H90" i="1"/>
  <c r="I90" i="1"/>
  <c r="J90" i="1"/>
  <c r="K90" i="1"/>
  <c r="L90" i="1"/>
  <c r="M90" i="1"/>
  <c r="N90" i="1"/>
  <c r="C9" i="2"/>
  <c r="D9" i="2"/>
  <c r="E9" i="2"/>
  <c r="F9" i="2"/>
  <c r="G9" i="2"/>
  <c r="H9" i="2"/>
  <c r="I9" i="2"/>
  <c r="J9" i="2"/>
  <c r="K9" i="2"/>
  <c r="L9" i="2"/>
  <c r="M9" i="2"/>
  <c r="N9" i="2"/>
  <c r="E20" i="2"/>
  <c r="F20" i="2"/>
  <c r="G20" i="2"/>
  <c r="H20" i="2"/>
  <c r="I20" i="2"/>
  <c r="J20" i="2"/>
  <c r="K20" i="2"/>
  <c r="L20" i="2"/>
  <c r="M20" i="2"/>
  <c r="N20" i="2"/>
  <c r="F23" i="2"/>
  <c r="G23" i="2"/>
  <c r="H23" i="2"/>
  <c r="I23" i="2"/>
  <c r="J23" i="2"/>
  <c r="K23" i="2"/>
  <c r="L23" i="2"/>
  <c r="M23" i="2"/>
  <c r="N23" i="2"/>
  <c r="C25" i="2"/>
  <c r="D25" i="2"/>
  <c r="E25" i="2"/>
  <c r="F25" i="2"/>
  <c r="H25" i="2"/>
  <c r="I25" i="2"/>
  <c r="J25" i="2"/>
  <c r="K25" i="2"/>
  <c r="L25" i="2"/>
  <c r="M25" i="2"/>
  <c r="N25" i="2"/>
  <c r="C26" i="2"/>
  <c r="D26" i="2"/>
  <c r="E26" i="2"/>
  <c r="F26" i="2"/>
  <c r="H26" i="2"/>
  <c r="I26" i="2"/>
  <c r="J26" i="2"/>
  <c r="K26" i="2"/>
  <c r="L26" i="2"/>
  <c r="M26" i="2"/>
  <c r="N26" i="2"/>
  <c r="C27" i="2"/>
  <c r="D27" i="2"/>
  <c r="E27" i="2"/>
  <c r="F27" i="2"/>
  <c r="H27" i="2"/>
  <c r="I27" i="2"/>
  <c r="J27" i="2"/>
  <c r="K27" i="2"/>
  <c r="L27" i="2"/>
  <c r="M27" i="2"/>
  <c r="N27" i="2"/>
  <c r="C28" i="2"/>
  <c r="D28" i="2"/>
  <c r="E28" i="2"/>
  <c r="F28" i="2"/>
  <c r="H28" i="2"/>
  <c r="I28" i="2"/>
  <c r="J28" i="2"/>
  <c r="K28" i="2"/>
  <c r="L28" i="2"/>
  <c r="M28" i="2"/>
  <c r="N28" i="2"/>
  <c r="C29" i="2"/>
  <c r="D29" i="2"/>
  <c r="E29" i="2"/>
  <c r="F29" i="2"/>
  <c r="H29" i="2"/>
  <c r="I29" i="2"/>
  <c r="J29" i="2"/>
  <c r="K29" i="2"/>
  <c r="L29" i="2"/>
  <c r="M29" i="2"/>
  <c r="N29" i="2"/>
  <c r="C30" i="2"/>
  <c r="D30" i="2"/>
  <c r="E30" i="2"/>
  <c r="F30" i="2"/>
  <c r="H30" i="2"/>
  <c r="I30" i="2"/>
  <c r="K30" i="2"/>
  <c r="L30" i="2"/>
  <c r="N30" i="2"/>
  <c r="C31" i="2"/>
  <c r="D31" i="2"/>
  <c r="E31" i="2"/>
  <c r="F31" i="2"/>
  <c r="H31" i="2"/>
  <c r="I31" i="2"/>
  <c r="K31" i="2"/>
  <c r="L31" i="2"/>
  <c r="N31" i="2"/>
  <c r="C32" i="2"/>
  <c r="D32" i="2"/>
  <c r="E32" i="2"/>
  <c r="F32" i="2"/>
  <c r="H32" i="2"/>
  <c r="I32" i="2"/>
  <c r="K32" i="2"/>
  <c r="L32" i="2"/>
  <c r="N32" i="2"/>
  <c r="C11" i="4"/>
  <c r="D11" i="4"/>
  <c r="F11" i="4"/>
  <c r="G11" i="4"/>
  <c r="J11" i="4"/>
  <c r="K11" i="4"/>
  <c r="N11" i="4"/>
  <c r="E14" i="4"/>
  <c r="E11" i="4"/>
  <c r="F14" i="4"/>
  <c r="G14" i="4"/>
  <c r="H14" i="4"/>
  <c r="H11" i="4"/>
  <c r="I14" i="4"/>
  <c r="I11" i="4"/>
  <c r="J14" i="4"/>
  <c r="K14" i="4"/>
  <c r="L14" i="4"/>
  <c r="L11" i="4"/>
  <c r="M14" i="4"/>
  <c r="M11" i="4"/>
  <c r="N14" i="4"/>
  <c r="E17" i="4"/>
  <c r="F17" i="4"/>
  <c r="G17" i="4"/>
  <c r="H17" i="4"/>
  <c r="I17" i="4"/>
  <c r="J17" i="4"/>
  <c r="K17" i="4"/>
  <c r="L17" i="4"/>
  <c r="M17" i="4"/>
  <c r="N17" i="4"/>
  <c r="E19" i="4"/>
  <c r="E22" i="4"/>
  <c r="F19" i="4"/>
  <c r="G19" i="4"/>
  <c r="H19" i="4"/>
  <c r="I19" i="4"/>
  <c r="J19" i="4"/>
  <c r="K19" i="4"/>
  <c r="L19" i="4"/>
  <c r="M19" i="4"/>
  <c r="N19" i="4"/>
  <c r="F22" i="4"/>
  <c r="G22" i="4"/>
  <c r="H22" i="4"/>
  <c r="I22" i="4"/>
  <c r="J22" i="4"/>
  <c r="K22" i="4"/>
  <c r="L22" i="4"/>
  <c r="M22" i="4"/>
  <c r="N22" i="4"/>
  <c r="A2" i="5"/>
  <c r="A3" i="5"/>
  <c r="C6" i="5"/>
  <c r="D6" i="5"/>
  <c r="E6" i="5"/>
  <c r="F6" i="5"/>
  <c r="I6" i="5"/>
  <c r="L6" i="5"/>
  <c r="C11" i="5"/>
  <c r="D12" i="5"/>
  <c r="E12" i="5"/>
  <c r="F12" i="5"/>
  <c r="G12" i="5"/>
  <c r="H12" i="5"/>
  <c r="I12" i="5"/>
  <c r="J12" i="5"/>
  <c r="K12" i="5"/>
  <c r="L12" i="5"/>
  <c r="L14" i="5"/>
  <c r="M12" i="5"/>
  <c r="N12" i="5"/>
  <c r="F14" i="5"/>
  <c r="I14" i="5"/>
  <c r="D21" i="5"/>
  <c r="D11" i="5"/>
  <c r="E21" i="5"/>
  <c r="E11" i="5"/>
  <c r="F21" i="5"/>
  <c r="F11" i="5"/>
  <c r="G21" i="5"/>
  <c r="H21" i="5"/>
  <c r="H11" i="5"/>
  <c r="I21" i="5"/>
  <c r="I11" i="5"/>
  <c r="J21" i="5"/>
  <c r="J11" i="5"/>
  <c r="K21" i="5"/>
  <c r="L21" i="5"/>
  <c r="L11" i="5"/>
  <c r="M21" i="5"/>
  <c r="M11" i="5"/>
  <c r="N21" i="5"/>
  <c r="N11" i="5"/>
  <c r="E24" i="5"/>
  <c r="D26" i="5"/>
  <c r="D29" i="5"/>
  <c r="E26" i="5"/>
  <c r="F26" i="5"/>
  <c r="G26" i="5"/>
  <c r="H26" i="5"/>
  <c r="I26" i="5"/>
  <c r="J26" i="5"/>
  <c r="K26" i="5"/>
  <c r="L26" i="5"/>
  <c r="M26" i="5"/>
  <c r="N26" i="5"/>
  <c r="E29" i="5"/>
  <c r="E31" i="5"/>
  <c r="F31" i="5"/>
  <c r="G31" i="5"/>
  <c r="H31" i="5"/>
  <c r="I31" i="5"/>
  <c r="J31" i="5"/>
  <c r="K31" i="5"/>
  <c r="L31" i="5"/>
  <c r="M31" i="5"/>
  <c r="N31" i="5"/>
  <c r="E34" i="5"/>
  <c r="E36" i="5"/>
  <c r="F36" i="5"/>
  <c r="G36" i="5"/>
  <c r="H36" i="5"/>
  <c r="I36" i="5"/>
  <c r="J36" i="5"/>
  <c r="K36" i="5"/>
  <c r="L36" i="5"/>
  <c r="M36" i="5"/>
  <c r="N36" i="5"/>
  <c r="E39" i="5"/>
  <c r="F39" i="5"/>
  <c r="E41" i="5"/>
  <c r="F41" i="5"/>
  <c r="G41" i="5"/>
  <c r="H41" i="5"/>
  <c r="I41" i="5"/>
  <c r="J41" i="5"/>
  <c r="K41" i="5"/>
  <c r="L41" i="5"/>
  <c r="M41" i="5"/>
  <c r="N41" i="5"/>
  <c r="D46" i="5"/>
  <c r="E46" i="5"/>
  <c r="F46" i="5"/>
  <c r="G46" i="5"/>
  <c r="G11" i="5"/>
  <c r="H46" i="5"/>
  <c r="I46" i="5"/>
  <c r="J46" i="5"/>
  <c r="K46" i="5"/>
  <c r="K11" i="5"/>
  <c r="L46" i="5"/>
  <c r="M46" i="5"/>
  <c r="N46" i="5"/>
  <c r="E11" i="3"/>
  <c r="E12" i="3"/>
  <c r="D12" i="3"/>
  <c r="D11" i="3"/>
  <c r="G15" i="6"/>
  <c r="F15" i="6"/>
  <c r="D24" i="5"/>
</calcChain>
</file>

<file path=xl/sharedStrings.xml><?xml version="1.0" encoding="utf-8"?>
<sst xmlns="http://schemas.openxmlformats.org/spreadsheetml/2006/main" count="765" uniqueCount="276">
  <si>
    <t>Форма 1</t>
  </si>
  <si>
    <t xml:space="preserve">Прогноз  социальноэкономического развития Чернопенского сельского поселения  на 2020-2022 годы </t>
  </si>
  <si>
    <t xml:space="preserve">Прогноз  социальноэкономического развития Чернопенского сельского поселения  на 2019-2021годы </t>
  </si>
  <si>
    <t>по _Чернопенскому сельскому поселению</t>
  </si>
  <si>
    <t>2020г.</t>
  </si>
  <si>
    <t>2021г.</t>
  </si>
  <si>
    <t>отчет</t>
  </si>
  <si>
    <t>оценка</t>
  </si>
  <si>
    <t>прогноз</t>
  </si>
  <si>
    <t>1 вариант консервативный</t>
  </si>
  <si>
    <t>2 вариант базовый</t>
  </si>
  <si>
    <t>3 вариант целевой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</si>
  <si>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</si>
  <si>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 xml:space="preserve">     в ценах соответствующих лет</t>
  </si>
  <si>
    <t>тыс.руб.</t>
  </si>
  <si>
    <t xml:space="preserve">     в ценах 2018 года</t>
  </si>
  <si>
    <t>х</t>
  </si>
  <si>
    <t xml:space="preserve">     индекс-дефлятор</t>
  </si>
  <si>
    <t>%</t>
  </si>
  <si>
    <t xml:space="preserve">     индекс производства</t>
  </si>
  <si>
    <t>в % к пред. году</t>
  </si>
  <si>
    <t>в том числе по предприятиям</t>
  </si>
  <si>
    <t>1.1.(наименование предприятия)</t>
  </si>
  <si>
    <t xml:space="preserve">1.2.(наименование предприятия) </t>
  </si>
  <si>
    <t xml:space="preserve"> и т.д.</t>
  </si>
  <si>
    <r>
      <t xml:space="preserve">02.1: Лесоводство и прочая лесохозяйственная деятельность </t>
    </r>
    <r>
      <rPr>
        <sz val="12"/>
        <rFont val="Times New Roman CYR"/>
        <family val="1"/>
        <charset val="204"/>
      </rPr>
      <t>всего по муниципальному району</t>
    </r>
  </si>
  <si>
    <r>
      <t xml:space="preserve">02.2: Лесозаготовки </t>
    </r>
    <r>
      <rPr>
        <sz val="12"/>
        <rFont val="Times New Roman CYR"/>
        <family val="1"/>
        <charset val="204"/>
      </rPr>
      <t>всего по муниципальному району</t>
    </r>
  </si>
  <si>
    <t xml:space="preserve">     индекс промышленного производства</t>
  </si>
  <si>
    <t>и т.д.</t>
  </si>
  <si>
    <t>Промышленное производство</t>
  </si>
  <si>
    <t xml:space="preserve">Отгружено товаров собственного производства, выполнено работ и услуг собственными силами (без НДС и акцизов) по разделам  В,C,D,E  </t>
  </si>
  <si>
    <t>в том числе по видам деятельности:</t>
  </si>
  <si>
    <t>РАЗДЕЛ DA Производство пищевых продуктов</t>
  </si>
  <si>
    <t>ООО "Костромская пивоваренная компания"</t>
  </si>
  <si>
    <t>РАЗДЕЛDD Обработка древесины и производство изделий из дерева</t>
  </si>
  <si>
    <t>ООО"ЛЕССТРОЙ"</t>
  </si>
  <si>
    <t>Далее по видам деятельности:</t>
  </si>
  <si>
    <r>
      <t xml:space="preserve">РАЗДЕЛ С: Обрабатывающие производства </t>
    </r>
    <r>
      <rPr>
        <sz val="12"/>
        <rFont val="Times New Roman CYR"/>
        <family val="1"/>
        <charset val="204"/>
      </rPr>
      <t>всего по муниципальному району</t>
    </r>
  </si>
  <si>
    <t>Подраздел 10: Производство пищевых продуктов</t>
  </si>
  <si>
    <t>Подраздел 11: Производство напитков</t>
  </si>
  <si>
    <t>Подраздел 13: Производство текстильных изделий</t>
  </si>
  <si>
    <t>Подраздел 14: Производство одежды</t>
  </si>
  <si>
    <t>Подраздел 15: Производство из кожи и изделия из кожи</t>
  </si>
  <si>
    <t>Подраздел 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</si>
  <si>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Подраздел 17: Производство бумаги и бумажных изделий</t>
  </si>
  <si>
    <t>Подраздел 18: Деятельность полиграфическая и копирование носителей информации</t>
  </si>
  <si>
    <t>Подраздел 20: Производство химических веществ и химических продуктов</t>
  </si>
  <si>
    <t>Подраздел 21: Производство лекарственных средств и материалов, применяемых в медицинских целях</t>
  </si>
  <si>
    <t>Подраздел 22: Производство резиновых и пластмассовых изделий</t>
  </si>
  <si>
    <t>Подраздел 23: Производство прочей неметаллической минеральной продукции</t>
  </si>
  <si>
    <t>Подраздел 24: Производство металлургическое</t>
  </si>
  <si>
    <t>Подраздел 25: Производство готовых металлических изделий, кроме машин и оборудования</t>
  </si>
  <si>
    <t>Подраздел 26: Производство компьютеров, электронных и оптических изделий</t>
  </si>
  <si>
    <t>Подраздел 27: Производство электрического оборудования</t>
  </si>
  <si>
    <t>Подраздел 28: Производство машин и оборудования, не включенных в другие группировки</t>
  </si>
  <si>
    <t>Подраздел 29: Производство автотранспортных средств, прицепов и полуприцепов</t>
  </si>
  <si>
    <t>Подраздел 30: Производство прочих транспортных средств и оборудования</t>
  </si>
  <si>
    <t>Подраздел 31: Производство мебели</t>
  </si>
  <si>
    <t>Подраздел 32: Производство прочих готовых изделий</t>
  </si>
  <si>
    <t>Подраздел 33: Ремонт и монтаж машин и оборудования</t>
  </si>
  <si>
    <r>
      <t xml:space="preserve">РАЗДЕЛ D: Обеспечение электроэнергией, газом и паром, кондиционирование воздуха </t>
    </r>
    <r>
      <rPr>
        <sz val="12"/>
        <rFont val="Times New Roman CYR"/>
        <family val="1"/>
        <charset val="204"/>
      </rPr>
      <t>всего по муниципальному району</t>
    </r>
  </si>
  <si>
    <t>Подраздел 35: Обеспечение электрической энергией, газом и паром; кондиционирование воздуха</t>
  </si>
  <si>
    <r>
      <t xml:space="preserve">РАЗДЕЛ Е: Водоснабжение; водоотведение, услуги по удалению и рекультивации отходов </t>
    </r>
    <r>
      <rPr>
        <sz val="12"/>
        <rFont val="Times New Roman CYR"/>
        <family val="1"/>
        <charset val="204"/>
      </rPr>
      <t>всего по муниципальному району</t>
    </r>
  </si>
  <si>
    <t>Подраздел 36: Забор, очистка и распределение воды</t>
  </si>
  <si>
    <t>Подраздел 37: Сбор и обработка сточных вод</t>
  </si>
  <si>
    <t>Подраздел 38: Сбор, обработки и утилизация отходов; обработка вторичного сырья</t>
  </si>
  <si>
    <t>Подраздел 39: Представление услуг в области ликвидации последствий загрязнения и прочих услуг, связанных с удалнием отходов</t>
  </si>
  <si>
    <r>
      <t>по каждому виду деятельности</t>
    </r>
    <r>
      <rPr>
        <sz val="12"/>
        <rFont val="Times New Roman CYR"/>
        <family val="1"/>
        <charset val="204"/>
      </rPr>
      <t xml:space="preserve"> - в целом и в разрезе предприятий</t>
    </r>
  </si>
  <si>
    <t>Единица измерения</t>
  </si>
  <si>
    <t>2 базовый</t>
  </si>
  <si>
    <t>3 целевой</t>
  </si>
  <si>
    <t>Производство важнейших видов продукции</t>
  </si>
  <si>
    <t>Электроэнергия</t>
  </si>
  <si>
    <t>млн.кВт.ч.</t>
  </si>
  <si>
    <t>Теплоэнергия</t>
  </si>
  <si>
    <t>тыс.Гкал.</t>
  </si>
  <si>
    <t>Станки металлорежущие</t>
  </si>
  <si>
    <t>штук</t>
  </si>
  <si>
    <t>Экскаваторы</t>
  </si>
  <si>
    <t>Дробилки</t>
  </si>
  <si>
    <t>Машины прядильные</t>
  </si>
  <si>
    <t>Калориферы</t>
  </si>
  <si>
    <t>Деревообрабатывающие станки</t>
  </si>
  <si>
    <t>Краны на автомобильном ходу</t>
  </si>
  <si>
    <t>Лекарственные средства:</t>
  </si>
  <si>
    <t>индекс-дефлятор</t>
  </si>
  <si>
    <t>индекс промышленного производства</t>
  </si>
  <si>
    <t>Заготовка древесины</t>
  </si>
  <si>
    <t>тыс.куб.м.</t>
  </si>
  <si>
    <t>Вывозка древесины</t>
  </si>
  <si>
    <t>Деловая древесина</t>
  </si>
  <si>
    <t>Пиломатериалы</t>
  </si>
  <si>
    <t>тыс. куб. м</t>
  </si>
  <si>
    <t xml:space="preserve">Фанера </t>
  </si>
  <si>
    <t>куб.м.</t>
  </si>
  <si>
    <t>ДВП</t>
  </si>
  <si>
    <t>тыс.кв.м.</t>
  </si>
  <si>
    <t>ДСП</t>
  </si>
  <si>
    <t>Бумага</t>
  </si>
  <si>
    <t>тонн</t>
  </si>
  <si>
    <t>Картон</t>
  </si>
  <si>
    <t>Материалы стеновые</t>
  </si>
  <si>
    <t>млн.шт.усл.кир</t>
  </si>
  <si>
    <t>Кирпич строительный</t>
  </si>
  <si>
    <t>млн.шт. усл.кирп.</t>
  </si>
  <si>
    <t>Сборные ж/б конструкции</t>
  </si>
  <si>
    <t>Ткани льняные</t>
  </si>
  <si>
    <t>Ткани хлопчатобумажные</t>
  </si>
  <si>
    <t>тыс. кв.м.</t>
  </si>
  <si>
    <t>Обувь</t>
  </si>
  <si>
    <t>тыс.пар</t>
  </si>
  <si>
    <t>Трикотажные изделия</t>
  </si>
  <si>
    <t>тыс.штук</t>
  </si>
  <si>
    <t>Чулочно-носочные изделия</t>
  </si>
  <si>
    <t>Удобрения минеральные</t>
  </si>
  <si>
    <t>Трубы стальные</t>
  </si>
  <si>
    <t>тыс.тонн</t>
  </si>
  <si>
    <t>Сыр</t>
  </si>
  <si>
    <t>Масло  животное</t>
  </si>
  <si>
    <t>Мясо и субпродукты  1 категории</t>
  </si>
  <si>
    <t>Рыба и продукты рыбные переработанные и консервированные</t>
  </si>
  <si>
    <t>Цельномолочная продукция</t>
  </si>
  <si>
    <t>Спирт из пищевого сырья</t>
  </si>
  <si>
    <t>тыс.дал.</t>
  </si>
  <si>
    <t xml:space="preserve">Водка </t>
  </si>
  <si>
    <t>Коньяк</t>
  </si>
  <si>
    <t>Вина столовые</t>
  </si>
  <si>
    <t>Напитки слабоалкогольные не более 9%</t>
  </si>
  <si>
    <t>Пиво</t>
  </si>
  <si>
    <t>Крупа</t>
  </si>
  <si>
    <t>Хлеб и хлебобулочные изделия</t>
  </si>
  <si>
    <t>Форма 2</t>
  </si>
  <si>
    <t xml:space="preserve">Прогноз  социальноэкономического развития Чернопенского сельского поселения  на 2020-2022годы </t>
  </si>
  <si>
    <r>
      <t>Количество организаций, занятых производством сельскохозяйственной продукции,  состоящих на самостоятельном балансе,</t>
    </r>
    <r>
      <rPr>
        <sz val="11"/>
        <rFont val="Times New Roman Cyr"/>
        <family val="1"/>
        <charset val="204"/>
      </rPr>
      <t xml:space="preserve"> всего по муниципальному району (городскому округу)</t>
    </r>
  </si>
  <si>
    <t>единиц</t>
  </si>
  <si>
    <t xml:space="preserve">         в том числе</t>
  </si>
  <si>
    <r>
      <t xml:space="preserve">а) государственных,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</si>
  <si>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r>
      <t xml:space="preserve">б) муниципальных,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</si>
  <si>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r>
      <t xml:space="preserve">в) колхозов,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</si>
  <si>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r>
      <t xml:space="preserve">г) с/х производствен. кооперативов,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</si>
  <si>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r>
      <t xml:space="preserve">д) акционерных обществ,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</si>
  <si>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r>
      <t>е) потребительских кооперативов,</t>
    </r>
    <r>
      <rPr>
        <sz val="11"/>
        <rFont val="Times New Roman Cyr"/>
        <family val="1"/>
        <charset val="204"/>
      </rPr>
      <t xml:space="preserve"> всего по муниципальному району (городскому округу)</t>
    </r>
  </si>
  <si>
    <r>
      <t xml:space="preserve">ж) прочих,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</si>
  <si>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r>
      <t xml:space="preserve">Крестьянских (фермерских) хозяйств, </t>
    </r>
    <r>
      <rPr>
        <sz val="11"/>
        <rFont val="Times New Roman Cyr"/>
        <family val="1"/>
        <charset val="204"/>
      </rPr>
      <t>всего по муниципальному району  (городскому округу)</t>
    </r>
  </si>
  <si>
    <r>
      <t xml:space="preserve">Продукция сельского хозяйства в сельскохозяйственных организациях,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</si>
  <si>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t xml:space="preserve"> в ценах соответствующих лет</t>
  </si>
  <si>
    <t xml:space="preserve"> в ценах 2018 года</t>
  </si>
  <si>
    <t xml:space="preserve"> индекс производства </t>
  </si>
  <si>
    <t xml:space="preserve"> % к пред.
году</t>
  </si>
  <si>
    <r>
      <t xml:space="preserve">Производство основных видов сельскохозяйственной продукции                    во всех категориях хозяйств,                                           </t>
    </r>
    <r>
      <rPr>
        <sz val="11"/>
        <color indexed="8"/>
        <rFont val="Times New Roman CYR"/>
        <family val="1"/>
        <charset val="204"/>
      </rPr>
      <t>всего по муниципальному району (городскому округу)</t>
    </r>
  </si>
  <si>
    <t>Зерно (в весе после доработки)</t>
  </si>
  <si>
    <t>Картофель</t>
  </si>
  <si>
    <t>Овощи</t>
  </si>
  <si>
    <t>Реализация скота и птицы(в живом весе)</t>
  </si>
  <si>
    <t>Молоко</t>
  </si>
  <si>
    <t>Яйца</t>
  </si>
  <si>
    <t>тыс. 
штук</t>
  </si>
  <si>
    <t>Льноволокно</t>
  </si>
  <si>
    <t>Шерсть (в физическом весе)</t>
  </si>
  <si>
    <r>
      <t xml:space="preserve">Продукция сельскохозяйственных организаций,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</si>
  <si>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t>тыс.
штук</t>
  </si>
  <si>
    <r>
      <t xml:space="preserve">Продукция в хозяйствах населения,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</si>
  <si>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r>
      <t xml:space="preserve">Продукция крестьянских (фермерских) хозяйств, </t>
    </r>
    <r>
      <rPr>
        <sz val="11"/>
        <rFont val="Times New Roman Cyr"/>
        <family val="1"/>
        <charset val="204"/>
      </rPr>
      <t>всего по муниципальному району (городскому округу)</t>
    </r>
  </si>
  <si>
    <t>Форма 3</t>
  </si>
  <si>
    <t xml:space="preserve">Прогноз  социально-экономического развития Чернопенского сельского поселения  на 2020-2022годы </t>
  </si>
  <si>
    <t>Чернопенское   сельское    поселение.</t>
  </si>
  <si>
    <t xml:space="preserve">Инвестиции за счет всех источников финансирования </t>
  </si>
  <si>
    <t>в ценах соответствующих лет</t>
  </si>
  <si>
    <t>в ценах 2018 года</t>
  </si>
  <si>
    <t>индекс физического объема</t>
  </si>
  <si>
    <t>% к пред. году в сопоставимых ценах</t>
  </si>
  <si>
    <t xml:space="preserve">  из них:</t>
  </si>
  <si>
    <r>
      <t xml:space="preserve">собственные средства </t>
    </r>
    <r>
      <rPr>
        <sz val="11"/>
        <rFont val="Times New Roman Cyr"/>
        <family val="1"/>
        <charset val="204"/>
      </rPr>
      <t>( в ценах соответствующих лет)</t>
    </r>
  </si>
  <si>
    <r>
      <t xml:space="preserve">привлеченные средства </t>
    </r>
    <r>
      <rPr>
        <sz val="11"/>
        <rFont val="Times New Roman Cyr"/>
        <family val="1"/>
        <charset val="204"/>
      </rPr>
      <t>(в ценах соответствующих лет)</t>
    </r>
  </si>
  <si>
    <r>
      <t>кредиты банков</t>
    </r>
    <r>
      <rPr>
        <sz val="11"/>
        <rFont val="Times New Roman Cyr"/>
        <family val="1"/>
        <charset val="204"/>
      </rPr>
      <t xml:space="preserve"> (в ценах соответствующих лет)</t>
    </r>
  </si>
  <si>
    <r>
      <t xml:space="preserve">заемные средства других организаций </t>
    </r>
    <r>
      <rPr>
        <sz val="11"/>
        <rFont val="Times New Roman Cyr"/>
        <family val="1"/>
        <charset val="204"/>
      </rPr>
      <t>(в ценах соответствующих лет)</t>
    </r>
  </si>
  <si>
    <r>
      <t>бюджетные средства</t>
    </r>
    <r>
      <rPr>
        <b/>
        <i/>
        <sz val="11"/>
        <rFont val="Times New Roman CYR"/>
        <family val="1"/>
        <charset val="204"/>
      </rPr>
      <t xml:space="preserve"> </t>
    </r>
    <r>
      <rPr>
        <sz val="11"/>
        <rFont val="Times New Roman Cyr"/>
        <family val="1"/>
        <charset val="204"/>
      </rPr>
      <t>(в ценах соответствующих лет)</t>
    </r>
  </si>
  <si>
    <t>в т.ч.</t>
  </si>
  <si>
    <t xml:space="preserve">       федерального бюджета</t>
  </si>
  <si>
    <t>тыс. руб.</t>
  </si>
  <si>
    <t xml:space="preserve">       областного бюджета</t>
  </si>
  <si>
    <t xml:space="preserve">       местного бюджета</t>
  </si>
  <si>
    <t>средства внебюджетных фондов</t>
  </si>
  <si>
    <t>прочие средства</t>
  </si>
  <si>
    <t>в том числе объем инвестиций в основной капитал за счет всех источников финансирования по видам деятельности в ценах соответствующих лет:</t>
  </si>
  <si>
    <t>Раздел А: Сельское, лесное хозяйство, охота, рыболовство, рыбоводство</t>
  </si>
  <si>
    <t>в.т.ч. 02.2. Лесозаготовки</t>
  </si>
  <si>
    <t xml:space="preserve">Раздел В: Добыча полезных ископаемых </t>
  </si>
  <si>
    <r>
      <t xml:space="preserve">РАЗДЕЛ С: Обрабатывающие производства, </t>
    </r>
    <r>
      <rPr>
        <sz val="11"/>
        <rFont val="Times New Roman Cyr"/>
        <family val="1"/>
        <charset val="204"/>
      </rPr>
      <t>в т.ч.</t>
    </r>
  </si>
  <si>
    <t>Подраздел 12: Производство табачных изделий</t>
  </si>
  <si>
    <t>Подраздел 13: Произодство текстильных изделий</t>
  </si>
  <si>
    <t>Подраздел 14: Произодство одежды</t>
  </si>
  <si>
    <t>Подраздел 15: Произодство кожи и изделий из кожи</t>
  </si>
  <si>
    <t>Подраздел 17: Произодство бумаги и бумажных изделий</t>
  </si>
  <si>
    <t>Подраздел 23: Производство прочей неметаллической продукции</t>
  </si>
  <si>
    <t>и т.д. по всем видам деятельности</t>
  </si>
  <si>
    <t>Ввод в действие жилых домов и объектов социально-культурной сферы</t>
  </si>
  <si>
    <t>Жилые дома</t>
  </si>
  <si>
    <t>Общеобразовательные школы</t>
  </si>
  <si>
    <t>уч. мест</t>
  </si>
  <si>
    <t>Дошкольные учреждения</t>
  </si>
  <si>
    <t>мест</t>
  </si>
  <si>
    <t>Больницы</t>
  </si>
  <si>
    <t>коек</t>
  </si>
  <si>
    <t>Амбулаторно-поликлинические учреждения</t>
  </si>
  <si>
    <t>посещ./смен</t>
  </si>
  <si>
    <t>Клубы</t>
  </si>
  <si>
    <t>Спортивные сооружения</t>
  </si>
  <si>
    <t>Ввод в действие производственных мощностей и объектов</t>
  </si>
  <si>
    <t>Ввод в действие основных фондов в ценах соответствующих лет</t>
  </si>
  <si>
    <t>тыс. руб</t>
  </si>
  <si>
    <t>Коэффициент обновления основных фондов</t>
  </si>
  <si>
    <t>ОАО племзавод "Чернопенский"</t>
  </si>
  <si>
    <t xml:space="preserve">Ремонт дорожного покрытия в п. Сухоногово </t>
  </si>
  <si>
    <t xml:space="preserve">Ремонт асфальтового покрытия   придомовой территории  </t>
  </si>
  <si>
    <t>Обустройство центральной площади п. Сухоногово</t>
  </si>
  <si>
    <t xml:space="preserve">Монтажные работы по установке линии  освещения въезда  в поселок </t>
  </si>
  <si>
    <t xml:space="preserve">Остановочный комплекс </t>
  </si>
  <si>
    <t xml:space="preserve">Детская площадка </t>
  </si>
  <si>
    <t xml:space="preserve">Ремонтные  работы в здании досугового центра </t>
  </si>
  <si>
    <t xml:space="preserve">Газификация  здания СДЦ п. Сухоногово </t>
  </si>
  <si>
    <t xml:space="preserve">Обустройство хоккейного корта </t>
  </si>
  <si>
    <t>Строительство, ремонт и реконструкция уличного освещения в населенных пунктах Чернопенского сельского поселения на 2019-2021 годы</t>
  </si>
  <si>
    <t>Форма 4</t>
  </si>
  <si>
    <t>Прогноз  социальноэкономического развития Чернопенского сельского поселения  на 2020-2022 годы</t>
  </si>
  <si>
    <t xml:space="preserve">по _Чернопенскому сельскому поселению Костромского муниципального района </t>
  </si>
  <si>
    <t>Во всех каналах реализации:</t>
  </si>
  <si>
    <r>
      <t xml:space="preserve">Оборот розничной торговли, </t>
    </r>
    <r>
      <rPr>
        <sz val="12"/>
        <rFont val="Times New Roman CYR"/>
        <family val="1"/>
        <charset val="204"/>
      </rPr>
      <t xml:space="preserve">всего </t>
    </r>
  </si>
  <si>
    <t>% к предыдущему году в сопоставимых ценах</t>
  </si>
  <si>
    <r>
      <t xml:space="preserve">Оборот общественного питания, </t>
    </r>
    <r>
      <rPr>
        <sz val="12"/>
        <rFont val="Times New Roman CYR"/>
        <family val="1"/>
        <charset val="204"/>
      </rPr>
      <t>всего</t>
    </r>
  </si>
  <si>
    <t>в ценах 2018года</t>
  </si>
  <si>
    <t>Форма 5</t>
  </si>
  <si>
    <r>
      <t>Во всех каналах реализации:</t>
    </r>
    <r>
      <rPr>
        <sz val="12"/>
        <rFont val="Times New Roman CYR"/>
        <family val="1"/>
        <charset val="204"/>
      </rPr>
      <t xml:space="preserve">                          </t>
    </r>
    <r>
      <rPr>
        <u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(с учетом экспертной оценки объемов услуг по недоучтенным предприятиям и оказываемых физическими лицами)</t>
    </r>
  </si>
  <si>
    <r>
      <t>Объем платных услуг населению,</t>
    </r>
    <r>
      <rPr>
        <sz val="12"/>
        <rFont val="Times New Roman CYR"/>
        <family val="1"/>
        <charset val="204"/>
      </rPr>
      <t xml:space="preserve"> всего по муниципальному району (городскому округу)</t>
    </r>
  </si>
  <si>
    <t xml:space="preserve">     в ценах 2016 года</t>
  </si>
  <si>
    <t xml:space="preserve">Жилищные услуги </t>
  </si>
  <si>
    <t>*</t>
  </si>
  <si>
    <t xml:space="preserve">Коммунальные  услуги </t>
  </si>
  <si>
    <t xml:space="preserve">Бытовые услуги  услуги </t>
  </si>
  <si>
    <t xml:space="preserve">     в ценах 2017 года</t>
  </si>
  <si>
    <t xml:space="preserve">Услуги культуры </t>
  </si>
  <si>
    <t xml:space="preserve">Санаторно-оздоровительные услуги </t>
  </si>
  <si>
    <t xml:space="preserve">Услуги образования </t>
  </si>
  <si>
    <t>Услуги гостиниц  и аналогичных средств размещения.</t>
  </si>
  <si>
    <t>Форма 6</t>
  </si>
  <si>
    <t xml:space="preserve">по Чернопенскому сельскому  поселению  </t>
  </si>
  <si>
    <t>1. Численность постоянного населения (среднегодовая)</t>
  </si>
  <si>
    <t>человек</t>
  </si>
  <si>
    <t xml:space="preserve">   в % к предыдущему году</t>
  </si>
  <si>
    <t xml:space="preserve">  в том числе:</t>
  </si>
  <si>
    <t xml:space="preserve">  </t>
  </si>
  <si>
    <t xml:space="preserve">   городского</t>
  </si>
  <si>
    <t xml:space="preserve">   сельского</t>
  </si>
  <si>
    <t>2. Численность экономически активного населения</t>
  </si>
  <si>
    <t xml:space="preserve"> 3. Численность  занятых в экономике </t>
  </si>
  <si>
    <t xml:space="preserve">   в том числе</t>
  </si>
  <si>
    <t xml:space="preserve">3.1. Численность занятых индивидуально-трудовой деятельностью </t>
  </si>
  <si>
    <t>3.2. Численность занятых в фермерских хозяйствах (включая наемных работников)</t>
  </si>
  <si>
    <t xml:space="preserve">3.3. Численность занятых в домашнем хозяйстве (включая личное подсобное хозяйство) производством товаров и услуг для реализации </t>
  </si>
  <si>
    <t>3.4. Cреднесписочная численность работников - всего (полный круг)</t>
  </si>
  <si>
    <t>в бюджетных организациях</t>
  </si>
  <si>
    <t>3.4.1. Cреднесписочная численность работников в организациях, не относящихся к субъектам малого предпринимательства, и малых предприятий</t>
  </si>
  <si>
    <t xml:space="preserve">        </t>
  </si>
  <si>
    <t>3.4.2. Количество наемных работников субъектов малого и среднего предпринимательства, занятых в сфере индивидуальной предпринимательской деятельности</t>
  </si>
  <si>
    <r>
      <t xml:space="preserve">4. Фонд начисленной заработной платы - всего </t>
    </r>
    <r>
      <rPr>
        <sz val="11"/>
        <rFont val="Times New Roman Cyr"/>
        <family val="1"/>
        <charset val="204"/>
      </rPr>
      <t>(по полному кругу)</t>
    </r>
  </si>
  <si>
    <t xml:space="preserve">     в том числе:</t>
  </si>
  <si>
    <t>4.1. Фонд начисленной заработной платы в организациях, не относящихся к субъектам малого предпринимательства, и малых предприятий</t>
  </si>
  <si>
    <t>5. Среднемесячная начисленная заработная плата работников (по полному кругу)</t>
  </si>
  <si>
    <t>руб.</t>
  </si>
  <si>
    <t xml:space="preserve">      в том числе:</t>
  </si>
  <si>
    <t>5.1. Среднемесячная начисленная заработная плата работников в организациях, не относящихся к субъектам малого предпринимательства, и малых предприятий</t>
  </si>
  <si>
    <r>
      <t xml:space="preserve">6. Численность безработных </t>
    </r>
    <r>
      <rPr>
        <sz val="11"/>
        <rFont val="Times New Roman Cyr"/>
        <family val="1"/>
        <charset val="204"/>
      </rPr>
      <t>(зарегистрированных в службе занятости на конец года)</t>
    </r>
  </si>
  <si>
    <t xml:space="preserve">7. Уровень регистрируемой безработицы </t>
  </si>
  <si>
    <t>по состоянию на конец года</t>
  </si>
  <si>
    <t>в среднем за год</t>
  </si>
  <si>
    <t>Примечания:
статотчетность:
формы: № 1-Т (год) - сведения о численности и заработной плате работников; № П-4 (месячная) - сведения  о численности, заработной плате и движении работников; ПМ (за январь-декабрь отчетного года); МП (микро) (за отчётный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</si>
</sst>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.0"/>
    <numFmt numFmtId="166" formatCode="0.00;[Red]0.00"/>
    <numFmt numFmtId="167" formatCode="0.000"/>
  </numFmts>
  <fonts count="16" x14ac:knownFonts="1"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color indexed="8"/>
      <name val="Arial Cyr"/>
      <family val="2"/>
      <charset val="204"/>
    </font>
    <font>
      <sz val="11"/>
      <color indexed="8"/>
      <name val="Times New Roman CYR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u/>
      <sz val="12"/>
      <name val="Times New Roman Cyr"/>
      <family val="1"/>
      <charset val="204"/>
    </font>
    <font>
      <i/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1" fillId="0" borderId="6" xfId="0" applyFont="1" applyBorder="1"/>
    <xf numFmtId="164" fontId="6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1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7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Border="1"/>
    <xf numFmtId="0" fontId="1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13" fillId="0" borderId="1" xfId="0" applyFont="1" applyBorder="1"/>
    <xf numFmtId="0" fontId="13" fillId="0" borderId="0" xfId="0" applyFont="1"/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3" fillId="0" borderId="1" xfId="0" applyFont="1" applyBorder="1" applyAlignment="1">
      <alignment vertical="top" wrapText="1"/>
    </xf>
    <xf numFmtId="0" fontId="2" fillId="0" borderId="9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1" fillId="0" borderId="0" xfId="0" applyFont="1" applyAlignment="1">
      <alignment horizontal="left"/>
    </xf>
    <xf numFmtId="0" fontId="5" fillId="0" borderId="1" xfId="0" applyFont="1" applyBorder="1"/>
    <xf numFmtId="2" fontId="0" fillId="0" borderId="1" xfId="0" applyNumberFormat="1" applyFont="1" applyFill="1" applyBorder="1"/>
    <xf numFmtId="2" fontId="0" fillId="0" borderId="1" xfId="0" applyNumberFormat="1" applyFont="1" applyBorder="1"/>
    <xf numFmtId="0" fontId="5" fillId="0" borderId="1" xfId="0" applyFont="1" applyBorder="1" applyAlignment="1">
      <alignment wrapText="1"/>
    </xf>
    <xf numFmtId="2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/>
    <xf numFmtId="167" fontId="0" fillId="0" borderId="1" xfId="0" applyNumberFormat="1" applyFont="1" applyBorder="1"/>
    <xf numFmtId="0" fontId="0" fillId="0" borderId="0" xfId="0" applyFont="1"/>
    <xf numFmtId="165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166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O308"/>
  <sheetViews>
    <sheetView tabSelected="1" topLeftCell="A13" workbookViewId="0">
      <pane ySplit="2475" topLeftCell="A53" activePane="bottomLeft"/>
      <selection activeCell="A13" sqref="A13"/>
      <selection pane="bottomLeft" activeCell="D13" sqref="D13"/>
    </sheetView>
  </sheetViews>
  <sheetFormatPr defaultRowHeight="15.75" x14ac:dyDescent="0.25"/>
  <cols>
    <col min="1" max="1" width="37.5" style="1" customWidth="1"/>
    <col min="2" max="2" width="16.83203125" style="2" customWidth="1"/>
    <col min="3" max="4" width="8.1640625" style="1" customWidth="1"/>
    <col min="5" max="5" width="10.5" style="1" customWidth="1"/>
    <col min="6" max="6" width="11" style="1" customWidth="1"/>
    <col min="7" max="7" width="9.6640625" style="1" customWidth="1"/>
    <col min="8" max="8" width="9.33203125" style="1"/>
    <col min="9" max="9" width="10.6640625" style="1" customWidth="1"/>
    <col min="10" max="10" width="9.83203125" style="1" customWidth="1"/>
    <col min="11" max="11" width="9.33203125" style="1"/>
    <col min="12" max="12" width="10.33203125" style="1" customWidth="1"/>
    <col min="13" max="13" width="9.83203125" style="1" customWidth="1"/>
    <col min="14" max="14" width="10.33203125" style="1" customWidth="1"/>
    <col min="15" max="16384" width="9.33203125" style="1"/>
  </cols>
  <sheetData>
    <row r="1" spans="1:14" x14ac:dyDescent="0.25">
      <c r="A1" s="3"/>
      <c r="B1" s="4"/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x14ac:dyDescent="0.2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x14ac:dyDescent="0.25">
      <c r="A4" s="155"/>
      <c r="B4" s="155"/>
      <c r="C4" s="155"/>
      <c r="D4" s="155"/>
      <c r="E4" s="155"/>
      <c r="F4" s="155"/>
      <c r="G4" s="155"/>
      <c r="H4" s="155"/>
      <c r="I4" s="3"/>
      <c r="J4" s="3"/>
      <c r="K4" s="3"/>
      <c r="L4" s="3"/>
      <c r="M4" s="3"/>
    </row>
    <row r="5" spans="1:14" ht="12.75" customHeight="1" x14ac:dyDescent="0.2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ht="15.75" customHeight="1" x14ac:dyDescent="0.25">
      <c r="A6" s="3"/>
      <c r="B6" s="4"/>
      <c r="C6" s="154" t="s">
        <v>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25">
      <c r="A7" s="155" t="s">
        <v>1</v>
      </c>
      <c r="B7" s="155"/>
      <c r="C7" s="155"/>
      <c r="D7" s="155"/>
      <c r="E7" s="155"/>
      <c r="F7" s="155"/>
      <c r="G7" s="155"/>
      <c r="H7" s="155"/>
      <c r="I7" s="3"/>
      <c r="J7" s="3"/>
      <c r="K7" s="3"/>
      <c r="L7" s="3"/>
      <c r="M7" s="3"/>
    </row>
    <row r="8" spans="1:14" ht="66.75" customHeight="1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ht="106.5" customHeight="1" x14ac:dyDescent="0.25">
      <c r="A9" s="155" t="s">
        <v>2</v>
      </c>
      <c r="B9" s="155"/>
      <c r="C9" s="155"/>
      <c r="D9" s="155"/>
      <c r="E9" s="155"/>
      <c r="F9" s="155"/>
      <c r="G9" s="155"/>
      <c r="H9" s="155"/>
      <c r="I9" s="3"/>
      <c r="J9" s="3"/>
      <c r="K9" s="3"/>
      <c r="L9" s="3"/>
      <c r="M9" s="3"/>
    </row>
    <row r="10" spans="1:14" ht="15.75" hidden="1" customHeight="1" x14ac:dyDescent="0.25">
      <c r="B10" s="9"/>
      <c r="C10" s="9"/>
      <c r="D10" s="9"/>
      <c r="I10" s="3"/>
      <c r="J10" s="3"/>
      <c r="K10" s="3"/>
      <c r="L10" s="3"/>
      <c r="M10" s="3"/>
    </row>
    <row r="11" spans="1:14" ht="0.75" customHeight="1" x14ac:dyDescent="0.25">
      <c r="A11" s="1" t="s">
        <v>3</v>
      </c>
      <c r="B11" s="9"/>
      <c r="C11" s="9"/>
      <c r="D11" s="9"/>
      <c r="I11" s="10" t="s">
        <v>4</v>
      </c>
      <c r="J11" s="10"/>
      <c r="K11" s="10"/>
      <c r="L11" s="10" t="s">
        <v>5</v>
      </c>
      <c r="M11" s="10"/>
      <c r="N11" s="11"/>
    </row>
    <row r="12" spans="1:14" x14ac:dyDescent="0.25">
      <c r="A12" s="12"/>
      <c r="B12" s="12"/>
      <c r="C12" s="13" t="s">
        <v>6</v>
      </c>
      <c r="D12" s="13" t="s">
        <v>6</v>
      </c>
      <c r="E12" s="13" t="s">
        <v>7</v>
      </c>
      <c r="F12" s="10" t="s">
        <v>8</v>
      </c>
      <c r="G12" s="10"/>
      <c r="H12" s="10"/>
      <c r="I12" s="10" t="s">
        <v>8</v>
      </c>
      <c r="J12" s="10"/>
      <c r="K12" s="10"/>
      <c r="L12" s="10" t="s">
        <v>8</v>
      </c>
      <c r="M12" s="10"/>
      <c r="N12" s="11"/>
    </row>
    <row r="13" spans="1:14" ht="38.25" x14ac:dyDescent="0.25">
      <c r="A13" s="14"/>
      <c r="B13" s="14"/>
      <c r="C13" s="14"/>
      <c r="D13" s="14"/>
      <c r="E13" s="14"/>
      <c r="F13" s="15" t="s">
        <v>9</v>
      </c>
      <c r="G13" s="15" t="s">
        <v>10</v>
      </c>
      <c r="H13" s="15" t="s">
        <v>11</v>
      </c>
      <c r="I13" s="15" t="s">
        <v>9</v>
      </c>
      <c r="J13" s="15" t="s">
        <v>10</v>
      </c>
      <c r="K13" s="15" t="s">
        <v>11</v>
      </c>
      <c r="L13" s="15" t="s">
        <v>9</v>
      </c>
      <c r="M13" s="15" t="s">
        <v>10</v>
      </c>
      <c r="N13" s="16" t="s">
        <v>11</v>
      </c>
    </row>
    <row r="14" spans="1:14" ht="12.75" customHeight="1" x14ac:dyDescent="0.25">
      <c r="A14" s="156" t="s">
        <v>12</v>
      </c>
      <c r="B14" s="17"/>
      <c r="C14" s="17">
        <v>2017</v>
      </c>
      <c r="D14" s="17">
        <v>2018</v>
      </c>
      <c r="E14" s="17">
        <v>2019</v>
      </c>
      <c r="F14" s="18">
        <v>2020</v>
      </c>
      <c r="G14" s="18">
        <v>2020</v>
      </c>
      <c r="H14" s="18">
        <v>2020</v>
      </c>
      <c r="I14" s="18">
        <v>2021</v>
      </c>
      <c r="J14" s="18">
        <v>2021</v>
      </c>
      <c r="K14" s="18">
        <v>2021</v>
      </c>
      <c r="L14" s="18">
        <v>2022</v>
      </c>
      <c r="M14" s="18">
        <v>2022</v>
      </c>
      <c r="N14" s="19">
        <v>202</v>
      </c>
    </row>
    <row r="15" spans="1:14" ht="24" customHeight="1" x14ac:dyDescent="0.25">
      <c r="A15" s="156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6"/>
    </row>
    <row r="17" spans="1:14" x14ac:dyDescent="0.25">
      <c r="A17" s="23" t="s">
        <v>13</v>
      </c>
      <c r="B17" s="10" t="s">
        <v>14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2"/>
    </row>
    <row r="18" spans="1:14" x14ac:dyDescent="0.25">
      <c r="A18" s="24" t="s">
        <v>15</v>
      </c>
      <c r="B18" s="10" t="s">
        <v>14</v>
      </c>
      <c r="C18" s="25" t="s">
        <v>16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</row>
    <row r="19" spans="1:14" x14ac:dyDescent="0.25">
      <c r="A19" s="24" t="s">
        <v>17</v>
      </c>
      <c r="B19" s="10" t="s">
        <v>18</v>
      </c>
      <c r="C19" s="25"/>
      <c r="D19" s="25"/>
      <c r="E19" s="23"/>
      <c r="F19" s="23"/>
      <c r="G19" s="23"/>
      <c r="H19" s="23"/>
      <c r="I19" s="23"/>
      <c r="J19" s="23"/>
      <c r="K19" s="23"/>
      <c r="L19" s="23"/>
      <c r="M19" s="23"/>
      <c r="N19" s="22"/>
    </row>
    <row r="20" spans="1:14" x14ac:dyDescent="0.25">
      <c r="A20" s="26" t="s">
        <v>19</v>
      </c>
      <c r="B20" s="15" t="s">
        <v>20</v>
      </c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2"/>
    </row>
    <row r="21" spans="1:14" ht="20.25" customHeight="1" x14ac:dyDescent="0.25">
      <c r="A21" s="27" t="s">
        <v>21</v>
      </c>
      <c r="B21" s="2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2"/>
    </row>
    <row r="22" spans="1:14" x14ac:dyDescent="0.25">
      <c r="A22" s="23" t="s">
        <v>22</v>
      </c>
      <c r="B22" s="2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2"/>
    </row>
    <row r="23" spans="1:14" x14ac:dyDescent="0.25">
      <c r="A23" s="23" t="s">
        <v>13</v>
      </c>
      <c r="B23" s="10" t="s">
        <v>14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2"/>
    </row>
    <row r="24" spans="1:14" x14ac:dyDescent="0.25">
      <c r="A24" s="24" t="str">
        <f>A18</f>
        <v xml:space="preserve">     в ценах 2018 года</v>
      </c>
      <c r="B24" s="10" t="s">
        <v>14</v>
      </c>
      <c r="C24" s="25" t="s">
        <v>16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2"/>
    </row>
    <row r="25" spans="1:14" x14ac:dyDescent="0.25">
      <c r="A25" s="24" t="s">
        <v>17</v>
      </c>
      <c r="B25" s="10" t="s">
        <v>18</v>
      </c>
      <c r="C25" s="25"/>
      <c r="D25" s="25"/>
      <c r="E25" s="23"/>
      <c r="F25" s="23"/>
      <c r="G25" s="23"/>
      <c r="H25" s="23"/>
      <c r="I25" s="23"/>
      <c r="J25" s="23"/>
      <c r="K25" s="23"/>
      <c r="L25" s="23"/>
      <c r="M25" s="23"/>
      <c r="N25" s="22"/>
    </row>
    <row r="26" spans="1:14" ht="21" customHeight="1" x14ac:dyDescent="0.25">
      <c r="A26" s="26" t="s">
        <v>19</v>
      </c>
      <c r="B26" s="28" t="s">
        <v>20</v>
      </c>
      <c r="C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2"/>
    </row>
    <row r="27" spans="1:14" x14ac:dyDescent="0.25">
      <c r="A27" s="23" t="s">
        <v>23</v>
      </c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2"/>
    </row>
    <row r="28" spans="1:14" ht="62.25" customHeight="1" x14ac:dyDescent="0.25">
      <c r="A28" s="23" t="s">
        <v>13</v>
      </c>
      <c r="B28" s="10" t="s">
        <v>14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2"/>
    </row>
    <row r="29" spans="1:14" x14ac:dyDescent="0.25">
      <c r="A29" s="24" t="str">
        <f>A24</f>
        <v xml:space="preserve">     в ценах 2018 года</v>
      </c>
      <c r="B29" s="10" t="s">
        <v>14</v>
      </c>
      <c r="C29" s="25" t="s">
        <v>16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2"/>
    </row>
    <row r="30" spans="1:14" x14ac:dyDescent="0.25">
      <c r="A30" s="24" t="s">
        <v>17</v>
      </c>
      <c r="B30" s="10" t="s">
        <v>18</v>
      </c>
      <c r="C30" s="25"/>
      <c r="D30" s="25"/>
      <c r="E30" s="23"/>
      <c r="F30" s="23"/>
      <c r="G30" s="23"/>
      <c r="H30" s="23"/>
      <c r="I30" s="23"/>
      <c r="J30" s="23"/>
      <c r="K30" s="23"/>
      <c r="L30" s="23"/>
      <c r="M30" s="23"/>
      <c r="N30" s="22"/>
    </row>
    <row r="31" spans="1:14" x14ac:dyDescent="0.25">
      <c r="A31" s="26" t="s">
        <v>19</v>
      </c>
      <c r="B31" s="15" t="s">
        <v>20</v>
      </c>
      <c r="C31" s="2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2"/>
    </row>
    <row r="32" spans="1:14" ht="20.25" customHeight="1" x14ac:dyDescent="0.25">
      <c r="A32" s="23" t="s">
        <v>24</v>
      </c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2"/>
    </row>
    <row r="33" spans="1:14" ht="63" x14ac:dyDescent="0.25">
      <c r="A33" s="30" t="s">
        <v>25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 x14ac:dyDescent="0.25">
      <c r="A34" s="23" t="s">
        <v>13</v>
      </c>
      <c r="B34" s="31" t="s">
        <v>14</v>
      </c>
      <c r="C34" s="32"/>
      <c r="D34" s="32"/>
      <c r="E34" s="32"/>
      <c r="F34" s="32"/>
      <c r="G34" s="32"/>
      <c r="H34" s="32"/>
      <c r="I34" s="23"/>
      <c r="J34" s="23"/>
      <c r="K34" s="23"/>
      <c r="L34" s="23"/>
      <c r="M34" s="23"/>
      <c r="N34" s="22"/>
    </row>
    <row r="35" spans="1:14" x14ac:dyDescent="0.25">
      <c r="A35" s="24" t="s">
        <v>15</v>
      </c>
      <c r="B35" s="10" t="s">
        <v>14</v>
      </c>
      <c r="C35" s="25" t="s">
        <v>16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2"/>
    </row>
    <row r="36" spans="1:14" x14ac:dyDescent="0.25">
      <c r="A36" s="24" t="s">
        <v>17</v>
      </c>
      <c r="B36" s="10" t="s">
        <v>18</v>
      </c>
      <c r="C36" s="25"/>
      <c r="D36" s="25"/>
      <c r="E36" s="23"/>
      <c r="F36" s="23"/>
      <c r="G36" s="23"/>
      <c r="H36" s="23"/>
      <c r="I36" s="23"/>
      <c r="J36" s="23"/>
      <c r="K36" s="23"/>
      <c r="L36" s="23"/>
      <c r="M36" s="23"/>
      <c r="N36" s="22"/>
    </row>
    <row r="37" spans="1:14" x14ac:dyDescent="0.25">
      <c r="A37" s="26" t="s">
        <v>19</v>
      </c>
      <c r="B37" s="15" t="s">
        <v>20</v>
      </c>
      <c r="C37" s="2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2"/>
    </row>
    <row r="38" spans="1:14" ht="18" customHeight="1" x14ac:dyDescent="0.25">
      <c r="A38" s="27" t="s">
        <v>21</v>
      </c>
      <c r="B38" s="2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</row>
    <row r="39" spans="1:14" x14ac:dyDescent="0.25">
      <c r="A39" s="23" t="s">
        <v>22</v>
      </c>
      <c r="B39" s="2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</row>
    <row r="40" spans="1:14" x14ac:dyDescent="0.25">
      <c r="A40" s="23" t="s">
        <v>13</v>
      </c>
      <c r="B40" s="10" t="s">
        <v>14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/>
    </row>
    <row r="41" spans="1:14" x14ac:dyDescent="0.25">
      <c r="A41" s="24" t="str">
        <f>A35</f>
        <v xml:space="preserve">     в ценах 2018 года</v>
      </c>
      <c r="B41" s="10" t="s">
        <v>14</v>
      </c>
      <c r="C41" s="25" t="s">
        <v>16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</row>
    <row r="42" spans="1:14" x14ac:dyDescent="0.25">
      <c r="A42" s="24" t="s">
        <v>17</v>
      </c>
      <c r="B42" s="10" t="s">
        <v>18</v>
      </c>
      <c r="C42" s="25"/>
      <c r="D42" s="25"/>
      <c r="E42" s="23"/>
      <c r="F42" s="23"/>
      <c r="G42" s="23"/>
      <c r="H42" s="23"/>
      <c r="I42" s="23"/>
      <c r="J42" s="23"/>
      <c r="K42" s="23"/>
      <c r="L42" s="23"/>
      <c r="M42" s="23"/>
      <c r="N42" s="22"/>
    </row>
    <row r="43" spans="1:14" ht="18.75" customHeight="1" x14ac:dyDescent="0.25">
      <c r="A43" s="26" t="s">
        <v>19</v>
      </c>
      <c r="B43" s="28" t="s">
        <v>20</v>
      </c>
      <c r="C43" s="2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/>
    </row>
    <row r="44" spans="1:14" x14ac:dyDescent="0.25">
      <c r="A44" s="23" t="s">
        <v>23</v>
      </c>
      <c r="B44" s="2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/>
    </row>
    <row r="45" spans="1:14" x14ac:dyDescent="0.25">
      <c r="A45" s="23" t="s">
        <v>13</v>
      </c>
      <c r="B45" s="10" t="s">
        <v>14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2"/>
    </row>
    <row r="46" spans="1:14" x14ac:dyDescent="0.25">
      <c r="A46" s="24" t="str">
        <f>A41</f>
        <v xml:space="preserve">     в ценах 2018 года</v>
      </c>
      <c r="B46" s="10" t="s">
        <v>14</v>
      </c>
      <c r="C46" s="25" t="s">
        <v>16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2"/>
    </row>
    <row r="47" spans="1:14" x14ac:dyDescent="0.25">
      <c r="A47" s="24" t="s">
        <v>17</v>
      </c>
      <c r="B47" s="10" t="s">
        <v>18</v>
      </c>
      <c r="C47" s="25"/>
      <c r="D47" s="25"/>
      <c r="E47" s="23"/>
      <c r="F47" s="23"/>
      <c r="G47" s="23"/>
      <c r="H47" s="23"/>
      <c r="I47" s="23"/>
      <c r="J47" s="23"/>
      <c r="K47" s="23"/>
      <c r="L47" s="23"/>
      <c r="M47" s="23"/>
      <c r="N47" s="22"/>
    </row>
    <row r="48" spans="1:14" x14ac:dyDescent="0.25">
      <c r="A48" s="26" t="s">
        <v>19</v>
      </c>
      <c r="B48" s="15" t="s">
        <v>20</v>
      </c>
      <c r="C48" s="2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2"/>
    </row>
    <row r="49" spans="1:14" ht="18.75" customHeight="1" x14ac:dyDescent="0.25">
      <c r="A49" s="23" t="s">
        <v>24</v>
      </c>
      <c r="B49" s="2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2"/>
    </row>
    <row r="50" spans="1:14" ht="31.5" x14ac:dyDescent="0.25">
      <c r="A50" s="30" t="s">
        <v>26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</row>
    <row r="51" spans="1:14" x14ac:dyDescent="0.25">
      <c r="A51" s="23" t="s">
        <v>13</v>
      </c>
      <c r="B51" s="10" t="s">
        <v>14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2"/>
    </row>
    <row r="52" spans="1:14" x14ac:dyDescent="0.25">
      <c r="A52" s="24" t="s">
        <v>15</v>
      </c>
      <c r="B52" s="10" t="s">
        <v>14</v>
      </c>
      <c r="C52" s="25" t="s">
        <v>16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2"/>
    </row>
    <row r="53" spans="1:14" x14ac:dyDescent="0.25">
      <c r="A53" s="24" t="s">
        <v>17</v>
      </c>
      <c r="B53" s="10" t="s">
        <v>18</v>
      </c>
      <c r="C53" s="25"/>
      <c r="D53" s="25"/>
      <c r="E53" s="23"/>
      <c r="F53" s="23"/>
      <c r="G53" s="23"/>
      <c r="H53" s="23"/>
      <c r="I53" s="23"/>
      <c r="J53" s="23"/>
      <c r="K53" s="23"/>
      <c r="L53" s="23"/>
      <c r="M53" s="23"/>
      <c r="N53" s="22"/>
    </row>
    <row r="54" spans="1:14" x14ac:dyDescent="0.25">
      <c r="A54" s="26" t="s">
        <v>19</v>
      </c>
      <c r="B54" s="15" t="s">
        <v>20</v>
      </c>
      <c r="C54" s="2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2"/>
    </row>
    <row r="55" spans="1:14" ht="19.5" customHeight="1" x14ac:dyDescent="0.25">
      <c r="A55" s="27" t="s">
        <v>21</v>
      </c>
      <c r="B55" s="2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2"/>
    </row>
    <row r="56" spans="1:14" x14ac:dyDescent="0.25">
      <c r="A56" s="23" t="s">
        <v>22</v>
      </c>
      <c r="B56" s="2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2"/>
    </row>
    <row r="57" spans="1:14" x14ac:dyDescent="0.25">
      <c r="A57" s="23" t="s">
        <v>13</v>
      </c>
      <c r="B57" s="10" t="s">
        <v>14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2"/>
    </row>
    <row r="58" spans="1:14" x14ac:dyDescent="0.25">
      <c r="A58" s="24" t="str">
        <f>A52</f>
        <v xml:space="preserve">     в ценах 2018 года</v>
      </c>
      <c r="B58" s="10" t="s">
        <v>14</v>
      </c>
      <c r="C58" s="25" t="s">
        <v>16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2"/>
    </row>
    <row r="59" spans="1:14" x14ac:dyDescent="0.25">
      <c r="A59" s="24" t="s">
        <v>17</v>
      </c>
      <c r="B59" s="10" t="s">
        <v>18</v>
      </c>
      <c r="C59" s="25"/>
      <c r="D59" s="25"/>
      <c r="E59" s="23"/>
      <c r="F59" s="23"/>
      <c r="G59" s="23"/>
      <c r="H59" s="23"/>
      <c r="I59" s="23"/>
      <c r="J59" s="23"/>
      <c r="K59" s="23"/>
      <c r="L59" s="23"/>
      <c r="M59" s="23"/>
      <c r="N59" s="22"/>
    </row>
    <row r="60" spans="1:14" ht="19.5" customHeight="1" x14ac:dyDescent="0.25">
      <c r="A60" s="26" t="s">
        <v>19</v>
      </c>
      <c r="B60" s="28" t="s">
        <v>20</v>
      </c>
      <c r="C60" s="25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2"/>
    </row>
    <row r="61" spans="1:14" x14ac:dyDescent="0.25">
      <c r="A61" s="23" t="s">
        <v>23</v>
      </c>
      <c r="B61" s="28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2"/>
    </row>
    <row r="62" spans="1:14" x14ac:dyDescent="0.25">
      <c r="A62" s="23" t="s">
        <v>13</v>
      </c>
      <c r="B62" s="10" t="s">
        <v>14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2"/>
    </row>
    <row r="63" spans="1:14" x14ac:dyDescent="0.25">
      <c r="A63" s="24" t="str">
        <f>A58</f>
        <v xml:space="preserve">     в ценах 2018 года</v>
      </c>
      <c r="B63" s="10" t="s">
        <v>14</v>
      </c>
      <c r="C63" s="25" t="s">
        <v>16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2"/>
    </row>
    <row r="64" spans="1:14" ht="18" customHeight="1" x14ac:dyDescent="0.25">
      <c r="A64" s="24" t="s">
        <v>17</v>
      </c>
      <c r="B64" s="10" t="s">
        <v>18</v>
      </c>
      <c r="C64" s="25"/>
      <c r="D64" s="25"/>
      <c r="E64" s="23"/>
      <c r="F64" s="23"/>
      <c r="G64" s="23"/>
      <c r="H64" s="23"/>
      <c r="I64" s="23"/>
      <c r="J64" s="23"/>
      <c r="K64" s="23"/>
      <c r="L64" s="23"/>
      <c r="M64" s="23"/>
      <c r="N64" s="22"/>
    </row>
    <row r="65" spans="1:15" x14ac:dyDescent="0.25">
      <c r="A65" s="26" t="s">
        <v>19</v>
      </c>
      <c r="B65" s="15" t="s">
        <v>20</v>
      </c>
      <c r="C65" s="2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2"/>
    </row>
    <row r="66" spans="1:15" x14ac:dyDescent="0.25">
      <c r="A66" s="23" t="s">
        <v>24</v>
      </c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2"/>
    </row>
    <row r="67" spans="1:15" x14ac:dyDescent="0.25">
      <c r="A67" s="33" t="s">
        <v>15</v>
      </c>
      <c r="B67" s="10" t="s">
        <v>14</v>
      </c>
      <c r="C67" s="25" t="s">
        <v>16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2"/>
    </row>
    <row r="68" spans="1:15" x14ac:dyDescent="0.25">
      <c r="A68" s="33" t="s">
        <v>17</v>
      </c>
      <c r="B68" s="10" t="s">
        <v>18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2"/>
    </row>
    <row r="69" spans="1:15" ht="94.5" customHeight="1" x14ac:dyDescent="0.25">
      <c r="A69" s="20" t="s">
        <v>27</v>
      </c>
      <c r="B69" s="15" t="s">
        <v>20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2"/>
    </row>
    <row r="70" spans="1:15" x14ac:dyDescent="0.25">
      <c r="A70" s="21" t="s">
        <v>23</v>
      </c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2"/>
    </row>
    <row r="71" spans="1:15" x14ac:dyDescent="0.25">
      <c r="A71" s="21"/>
      <c r="B71" s="20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2"/>
    </row>
    <row r="72" spans="1:15" x14ac:dyDescent="0.25">
      <c r="A72" s="33" t="s">
        <v>28</v>
      </c>
      <c r="B72" s="2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2"/>
    </row>
    <row r="73" spans="1:15" x14ac:dyDescent="0.25">
      <c r="A73" s="34" t="s">
        <v>29</v>
      </c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5" ht="94.5" x14ac:dyDescent="0.25">
      <c r="A74" s="30" t="s">
        <v>30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37"/>
    </row>
    <row r="75" spans="1:15" x14ac:dyDescent="0.25">
      <c r="A75" s="23" t="s">
        <v>13</v>
      </c>
      <c r="B75" s="31" t="s">
        <v>14</v>
      </c>
      <c r="C75" s="23">
        <f>C82+C90</f>
        <v>43603</v>
      </c>
      <c r="D75" s="23">
        <f>D82+D90</f>
        <v>50736</v>
      </c>
      <c r="E75" s="23">
        <f>E82+E90</f>
        <v>55892</v>
      </c>
      <c r="F75" s="23">
        <f t="shared" ref="F75:N76" si="0">F82+F90</f>
        <v>56558.213999999993</v>
      </c>
      <c r="G75" s="23">
        <f t="shared" si="0"/>
        <v>56821.45</v>
      </c>
      <c r="H75" s="23">
        <f t="shared" si="0"/>
        <v>56821.45</v>
      </c>
      <c r="I75" s="23">
        <f t="shared" si="0"/>
        <v>60301.339739999996</v>
      </c>
      <c r="J75" s="23">
        <f t="shared" si="0"/>
        <v>61629.487103999993</v>
      </c>
      <c r="K75" s="23">
        <f t="shared" si="0"/>
        <v>61629.487103999993</v>
      </c>
      <c r="L75" s="23">
        <f t="shared" si="0"/>
        <v>64233.122884739991</v>
      </c>
      <c r="M75" s="23">
        <f t="shared" si="0"/>
        <v>62776.669965599991</v>
      </c>
      <c r="N75" s="22">
        <f>N82+N90</f>
        <v>64254.77714491199</v>
      </c>
    </row>
    <row r="76" spans="1:15" x14ac:dyDescent="0.25">
      <c r="A76" s="24" t="s">
        <v>15</v>
      </c>
      <c r="B76" s="10" t="s">
        <v>14</v>
      </c>
      <c r="C76" s="25" t="s">
        <v>16</v>
      </c>
      <c r="D76" s="23"/>
      <c r="E76" s="23">
        <f>E83+E91</f>
        <v>53000</v>
      </c>
      <c r="F76" s="23">
        <f t="shared" si="0"/>
        <v>51000</v>
      </c>
      <c r="G76" s="23">
        <f t="shared" si="0"/>
        <v>53000</v>
      </c>
      <c r="H76" s="23">
        <f t="shared" si="0"/>
        <v>53000</v>
      </c>
      <c r="I76" s="23">
        <f t="shared" si="0"/>
        <v>52000</v>
      </c>
      <c r="J76" s="23">
        <f t="shared" si="0"/>
        <v>54000</v>
      </c>
      <c r="K76" s="23">
        <f t="shared" si="0"/>
        <v>54000</v>
      </c>
      <c r="L76" s="23">
        <f t="shared" si="0"/>
        <v>53000</v>
      </c>
      <c r="M76" s="23">
        <f t="shared" si="0"/>
        <v>54000</v>
      </c>
      <c r="N76" s="22">
        <f t="shared" si="0"/>
        <v>54000</v>
      </c>
    </row>
    <row r="77" spans="1:15" x14ac:dyDescent="0.25">
      <c r="A77" s="24" t="s">
        <v>17</v>
      </c>
      <c r="B77" s="10" t="s">
        <v>18</v>
      </c>
      <c r="C77" s="25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2"/>
    </row>
    <row r="78" spans="1:15" ht="31.5" x14ac:dyDescent="0.25">
      <c r="A78" s="38" t="s">
        <v>27</v>
      </c>
      <c r="B78" s="15" t="s">
        <v>20</v>
      </c>
      <c r="C78" s="2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2"/>
    </row>
    <row r="79" spans="1:15" x14ac:dyDescent="0.25">
      <c r="A79" s="27" t="s">
        <v>31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</row>
    <row r="80" spans="1:15" ht="31.5" x14ac:dyDescent="0.25">
      <c r="A80" s="39" t="s">
        <v>32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</row>
    <row r="81" spans="1:14" ht="31.5" x14ac:dyDescent="0.25">
      <c r="A81" s="39" t="s">
        <v>33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x14ac:dyDescent="0.25">
      <c r="A82" s="23" t="s">
        <v>13</v>
      </c>
      <c r="B82" s="31" t="s">
        <v>14</v>
      </c>
      <c r="C82" s="32">
        <v>26830</v>
      </c>
      <c r="D82" s="32">
        <v>29232</v>
      </c>
      <c r="E82" s="32">
        <f>E83*E84</f>
        <v>31649.999999999996</v>
      </c>
      <c r="F82" s="23">
        <f>F83*F84*E84</f>
        <v>32852.699999999997</v>
      </c>
      <c r="G82" s="23">
        <f>G83*E84*G84</f>
        <v>32694.449999999993</v>
      </c>
      <c r="H82" s="23">
        <f>H83*H84*E84</f>
        <v>32694.449999999993</v>
      </c>
      <c r="I82" s="23">
        <f>I83*I84*E84*F84</f>
        <v>34101.102599999998</v>
      </c>
      <c r="J82" s="23">
        <f>J83*J84*G84*E84</f>
        <v>33740.672399999996</v>
      </c>
      <c r="K82" s="23">
        <f>K83*K84*H84*E84</f>
        <v>33740.672399999996</v>
      </c>
      <c r="L82" s="23">
        <f>L83*L84*I84*F84*E84</f>
        <v>35362.843396199998</v>
      </c>
      <c r="M82" s="23">
        <f>M83*M84*J84*H84*E84</f>
        <v>34887.855261599994</v>
      </c>
      <c r="N82" s="23">
        <f>N83*N84*K84*H84*E84</f>
        <v>34887.855261599994</v>
      </c>
    </row>
    <row r="83" spans="1:14" x14ac:dyDescent="0.25">
      <c r="A83" s="24" t="s">
        <v>15</v>
      </c>
      <c r="B83" s="10" t="s">
        <v>14</v>
      </c>
      <c r="C83" s="25" t="s">
        <v>16</v>
      </c>
      <c r="D83" s="23"/>
      <c r="E83" s="23">
        <v>30000</v>
      </c>
      <c r="F83" s="23">
        <v>30000</v>
      </c>
      <c r="G83" s="23">
        <v>30000</v>
      </c>
      <c r="H83" s="23">
        <v>30000</v>
      </c>
      <c r="I83" s="23">
        <v>30000</v>
      </c>
      <c r="J83" s="23">
        <v>30000</v>
      </c>
      <c r="K83" s="23">
        <v>30000</v>
      </c>
      <c r="L83" s="23">
        <v>30000</v>
      </c>
      <c r="M83" s="23">
        <v>30000</v>
      </c>
      <c r="N83" s="23">
        <v>30000</v>
      </c>
    </row>
    <row r="84" spans="1:14" x14ac:dyDescent="0.25">
      <c r="A84" s="24" t="s">
        <v>17</v>
      </c>
      <c r="B84" s="10" t="s">
        <v>18</v>
      </c>
      <c r="C84" s="25"/>
      <c r="D84" s="23"/>
      <c r="E84" s="23">
        <v>1.0549999999999999</v>
      </c>
      <c r="F84" s="23">
        <v>1.038</v>
      </c>
      <c r="G84" s="23">
        <v>1.0329999999999999</v>
      </c>
      <c r="H84" s="23">
        <v>1.0329999999999999</v>
      </c>
      <c r="I84" s="23">
        <v>1.038</v>
      </c>
      <c r="J84" s="23">
        <v>1.032</v>
      </c>
      <c r="K84" s="23">
        <v>1.032</v>
      </c>
      <c r="L84" s="23">
        <v>1.0369999999999999</v>
      </c>
      <c r="M84" s="23">
        <v>1.034</v>
      </c>
      <c r="N84" s="23">
        <v>1.034</v>
      </c>
    </row>
    <row r="85" spans="1:14" ht="31.5" x14ac:dyDescent="0.25">
      <c r="A85" s="41" t="s">
        <v>27</v>
      </c>
      <c r="B85" s="15" t="s">
        <v>20</v>
      </c>
      <c r="C85" s="25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x14ac:dyDescent="0.25">
      <c r="A86" s="41"/>
      <c r="B86" s="15"/>
      <c r="C86" s="25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x14ac:dyDescent="0.25">
      <c r="A87" s="41"/>
      <c r="B87" s="15"/>
      <c r="C87" s="2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47.25" x14ac:dyDescent="0.25">
      <c r="A88" s="39" t="s">
        <v>34</v>
      </c>
      <c r="B88" s="15"/>
      <c r="C88" s="2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5">
      <c r="A89" s="39" t="s">
        <v>35</v>
      </c>
      <c r="B89" s="15"/>
      <c r="C89" s="25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2"/>
    </row>
    <row r="90" spans="1:14" x14ac:dyDescent="0.25">
      <c r="A90" s="23" t="s">
        <v>13</v>
      </c>
      <c r="B90" s="15"/>
      <c r="C90" s="25">
        <v>16773</v>
      </c>
      <c r="D90" s="23">
        <v>21504</v>
      </c>
      <c r="E90" s="23">
        <f>E91*E92</f>
        <v>24242</v>
      </c>
      <c r="F90" s="23">
        <f>F91*E92*F92</f>
        <v>23705.513999999999</v>
      </c>
      <c r="G90" s="23">
        <f>G91*G92</f>
        <v>24127</v>
      </c>
      <c r="H90" s="23">
        <f>H91*H92</f>
        <v>24127</v>
      </c>
      <c r="I90" s="23">
        <f>I91*E92*F92*I92</f>
        <v>26200.237139999997</v>
      </c>
      <c r="J90" s="23">
        <f>J91*E92*G92*J92</f>
        <v>27888.814703999997</v>
      </c>
      <c r="K90" s="23">
        <f>K91*E92*H92*K92</f>
        <v>27888.814703999997</v>
      </c>
      <c r="L90" s="23">
        <f>L91*E92*F92*I92*L92</f>
        <v>28870.279488539996</v>
      </c>
      <c r="M90" s="23">
        <f>M91*E92*G92*J92</f>
        <v>27888.814703999997</v>
      </c>
      <c r="N90" s="22">
        <f>N91*E92*H92*K92*N92</f>
        <v>29366.921883311996</v>
      </c>
    </row>
    <row r="91" spans="1:14" x14ac:dyDescent="0.25">
      <c r="A91" s="24" t="s">
        <v>15</v>
      </c>
      <c r="B91" s="15"/>
      <c r="C91" s="25"/>
      <c r="D91" s="23"/>
      <c r="E91" s="23">
        <v>23000</v>
      </c>
      <c r="F91" s="23">
        <v>21000</v>
      </c>
      <c r="G91" s="23">
        <v>23000</v>
      </c>
      <c r="H91" s="23">
        <v>23000</v>
      </c>
      <c r="I91" s="23">
        <v>22000</v>
      </c>
      <c r="J91" s="23">
        <v>24000</v>
      </c>
      <c r="K91" s="23">
        <v>24000</v>
      </c>
      <c r="L91" s="23">
        <v>23000</v>
      </c>
      <c r="M91" s="23">
        <v>24000</v>
      </c>
      <c r="N91" s="22">
        <v>24000</v>
      </c>
    </row>
    <row r="92" spans="1:14" x14ac:dyDescent="0.25">
      <c r="A92" s="24" t="s">
        <v>17</v>
      </c>
      <c r="B92" s="15"/>
      <c r="C92" s="25"/>
      <c r="D92" s="23"/>
      <c r="E92" s="23">
        <v>1.054</v>
      </c>
      <c r="F92" s="23">
        <v>1.071</v>
      </c>
      <c r="G92" s="23">
        <v>1.0489999999999999</v>
      </c>
      <c r="H92" s="23">
        <v>1.0489999999999999</v>
      </c>
      <c r="I92" s="23">
        <v>1.0549999999999999</v>
      </c>
      <c r="J92" s="23">
        <v>1.0509999999999999</v>
      </c>
      <c r="K92" s="23">
        <v>1.0509999999999999</v>
      </c>
      <c r="L92" s="23">
        <v>1.054</v>
      </c>
      <c r="M92" s="23">
        <v>1.0529999999999999</v>
      </c>
      <c r="N92" s="22">
        <v>1.0529999999999999</v>
      </c>
    </row>
    <row r="93" spans="1:14" ht="31.5" x14ac:dyDescent="0.25">
      <c r="A93" s="41" t="s">
        <v>27</v>
      </c>
      <c r="B93" s="15"/>
      <c r="C93" s="25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2"/>
    </row>
    <row r="94" spans="1:14" x14ac:dyDescent="0.25">
      <c r="A94" s="41"/>
      <c r="B94" s="15"/>
      <c r="C94" s="25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2"/>
    </row>
    <row r="95" spans="1:14" x14ac:dyDescent="0.25">
      <c r="A95" s="42" t="s">
        <v>36</v>
      </c>
    </row>
    <row r="96" spans="1:14" x14ac:dyDescent="0.25">
      <c r="A96" s="42" t="s">
        <v>37</v>
      </c>
    </row>
    <row r="97" spans="1:14" ht="33.75" customHeight="1" x14ac:dyDescent="0.25">
      <c r="A97" s="1" t="s">
        <v>38</v>
      </c>
    </row>
    <row r="98" spans="1:14" x14ac:dyDescent="0.25">
      <c r="A98" s="1" t="s">
        <v>39</v>
      </c>
    </row>
    <row r="99" spans="1:14" x14ac:dyDescent="0.25">
      <c r="A99" s="1" t="s">
        <v>40</v>
      </c>
    </row>
    <row r="100" spans="1:14" x14ac:dyDescent="0.25">
      <c r="A100" s="1" t="s">
        <v>41</v>
      </c>
    </row>
    <row r="101" spans="1:14" x14ac:dyDescent="0.25">
      <c r="A101" s="1" t="s">
        <v>42</v>
      </c>
    </row>
    <row r="102" spans="1:14" ht="15.75" customHeight="1" x14ac:dyDescent="0.25">
      <c r="A102" s="153" t="s">
        <v>43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</row>
    <row r="103" spans="1:14" x14ac:dyDescent="0.25">
      <c r="A103" s="1" t="s">
        <v>44</v>
      </c>
    </row>
    <row r="104" spans="1:14" x14ac:dyDescent="0.25">
      <c r="A104" s="1" t="s">
        <v>45</v>
      </c>
    </row>
    <row r="105" spans="1:14" x14ac:dyDescent="0.25">
      <c r="A105" s="1" t="s">
        <v>46</v>
      </c>
    </row>
    <row r="106" spans="1:14" x14ac:dyDescent="0.25">
      <c r="A106" s="1" t="s">
        <v>47</v>
      </c>
    </row>
    <row r="107" spans="1:14" x14ac:dyDescent="0.25">
      <c r="A107" s="1" t="s">
        <v>48</v>
      </c>
    </row>
    <row r="108" spans="1:14" x14ac:dyDescent="0.25">
      <c r="A108" s="1" t="s">
        <v>49</v>
      </c>
    </row>
    <row r="109" spans="1:14" x14ac:dyDescent="0.25">
      <c r="A109" s="1" t="s">
        <v>50</v>
      </c>
    </row>
    <row r="110" spans="1:14" x14ac:dyDescent="0.25">
      <c r="A110" s="1" t="s">
        <v>51</v>
      </c>
    </row>
    <row r="111" spans="1:14" x14ac:dyDescent="0.25">
      <c r="A111" s="1" t="s">
        <v>52</v>
      </c>
    </row>
    <row r="112" spans="1:14" x14ac:dyDescent="0.25">
      <c r="A112" s="1" t="s">
        <v>53</v>
      </c>
    </row>
    <row r="113" spans="1:14" x14ac:dyDescent="0.25">
      <c r="A113" s="1" t="s">
        <v>54</v>
      </c>
    </row>
    <row r="114" spans="1:14" x14ac:dyDescent="0.25">
      <c r="A114" s="1" t="s">
        <v>55</v>
      </c>
    </row>
    <row r="115" spans="1:14" x14ac:dyDescent="0.25">
      <c r="A115" s="1" t="s">
        <v>56</v>
      </c>
    </row>
    <row r="116" spans="1:14" x14ac:dyDescent="0.25">
      <c r="A116" s="1" t="s">
        <v>57</v>
      </c>
    </row>
    <row r="117" spans="1:14" x14ac:dyDescent="0.25">
      <c r="A117" s="1" t="s">
        <v>58</v>
      </c>
    </row>
    <row r="118" spans="1:14" x14ac:dyDescent="0.25">
      <c r="A118" s="1" t="s">
        <v>59</v>
      </c>
    </row>
    <row r="119" spans="1:14" x14ac:dyDescent="0.25">
      <c r="A119" s="42" t="s">
        <v>60</v>
      </c>
    </row>
    <row r="120" spans="1:14" x14ac:dyDescent="0.25">
      <c r="A120" s="1" t="s">
        <v>61</v>
      </c>
    </row>
    <row r="121" spans="1:14" x14ac:dyDescent="0.25">
      <c r="A121" s="42" t="s">
        <v>62</v>
      </c>
    </row>
    <row r="122" spans="1:14" ht="33.75" customHeight="1" x14ac:dyDescent="0.25">
      <c r="A122" s="1" t="s">
        <v>63</v>
      </c>
    </row>
    <row r="123" spans="1:14" ht="15.75" customHeight="1" x14ac:dyDescent="0.25">
      <c r="A123" s="1" t="s">
        <v>64</v>
      </c>
    </row>
    <row r="124" spans="1:14" x14ac:dyDescent="0.25">
      <c r="A124" s="1" t="s">
        <v>65</v>
      </c>
    </row>
    <row r="125" spans="1:14" x14ac:dyDescent="0.25">
      <c r="A125" s="1" t="s">
        <v>66</v>
      </c>
    </row>
    <row r="127" spans="1:14" ht="15.75" customHeight="1" x14ac:dyDescent="0.25">
      <c r="A127" s="147" t="s">
        <v>67</v>
      </c>
      <c r="B127" s="147"/>
      <c r="C127" s="147"/>
      <c r="D127" s="43"/>
    </row>
    <row r="128" spans="1:14" ht="12.75" customHeight="1" x14ac:dyDescent="0.25">
      <c r="A128" s="148"/>
      <c r="B128" s="149" t="s">
        <v>68</v>
      </c>
      <c r="C128" s="44">
        <v>2018</v>
      </c>
      <c r="D128" s="40">
        <v>2018</v>
      </c>
      <c r="E128" s="40">
        <v>2019</v>
      </c>
      <c r="F128" s="148">
        <v>2020</v>
      </c>
      <c r="G128" s="148"/>
      <c r="H128" s="148"/>
      <c r="I128" s="148">
        <v>2021</v>
      </c>
      <c r="J128" s="148"/>
      <c r="K128" s="148"/>
      <c r="L128" s="148">
        <v>2022</v>
      </c>
      <c r="M128" s="148"/>
      <c r="N128" s="148"/>
    </row>
    <row r="129" spans="1:14" x14ac:dyDescent="0.25">
      <c r="A129" s="148"/>
      <c r="B129" s="149"/>
      <c r="C129" s="145" t="s">
        <v>6</v>
      </c>
      <c r="D129" s="145" t="s">
        <v>6</v>
      </c>
      <c r="E129" s="145" t="s">
        <v>7</v>
      </c>
      <c r="F129" s="145" t="s">
        <v>8</v>
      </c>
      <c r="G129" s="145"/>
      <c r="H129" s="145"/>
      <c r="I129" s="145" t="s">
        <v>8</v>
      </c>
      <c r="J129" s="145"/>
      <c r="K129" s="145"/>
      <c r="L129" s="145" t="s">
        <v>8</v>
      </c>
      <c r="M129" s="145"/>
      <c r="N129" s="145"/>
    </row>
    <row r="130" spans="1:14" ht="60" x14ac:dyDescent="0.25">
      <c r="A130" s="148"/>
      <c r="B130" s="149"/>
      <c r="C130" s="145"/>
      <c r="D130" s="145"/>
      <c r="E130" s="145"/>
      <c r="F130" s="18" t="s">
        <v>9</v>
      </c>
      <c r="G130" s="18" t="s">
        <v>69</v>
      </c>
      <c r="H130" s="18" t="s">
        <v>70</v>
      </c>
      <c r="I130" s="18" t="s">
        <v>9</v>
      </c>
      <c r="J130" s="18" t="s">
        <v>69</v>
      </c>
      <c r="K130" s="18" t="s">
        <v>70</v>
      </c>
      <c r="L130" s="18" t="s">
        <v>9</v>
      </c>
      <c r="M130" s="18" t="s">
        <v>69</v>
      </c>
      <c r="N130" s="18" t="s">
        <v>70</v>
      </c>
    </row>
    <row r="131" spans="1:14" ht="31.5" x14ac:dyDescent="0.25">
      <c r="A131" s="30" t="s">
        <v>71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x14ac:dyDescent="0.25">
      <c r="A132" s="23" t="s">
        <v>72</v>
      </c>
      <c r="B132" s="29" t="s">
        <v>73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x14ac:dyDescent="0.25">
      <c r="A133" s="23" t="s">
        <v>74</v>
      </c>
      <c r="B133" s="29" t="s">
        <v>75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x14ac:dyDescent="0.25">
      <c r="A134" s="23" t="s">
        <v>76</v>
      </c>
      <c r="B134" s="29" t="s">
        <v>77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x14ac:dyDescent="0.25">
      <c r="A135" s="23" t="s">
        <v>78</v>
      </c>
      <c r="B135" s="29" t="s">
        <v>77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x14ac:dyDescent="0.25">
      <c r="A136" s="23" t="s">
        <v>79</v>
      </c>
      <c r="B136" s="29" t="s">
        <v>77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x14ac:dyDescent="0.25">
      <c r="A137" s="23" t="s">
        <v>80</v>
      </c>
      <c r="B137" s="29" t="s">
        <v>77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x14ac:dyDescent="0.25">
      <c r="A138" s="23" t="s">
        <v>81</v>
      </c>
      <c r="B138" s="29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x14ac:dyDescent="0.25">
      <c r="A139" s="23" t="s">
        <v>82</v>
      </c>
      <c r="B139" s="29" t="s">
        <v>77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5">
      <c r="A140" s="23" t="s">
        <v>83</v>
      </c>
      <c r="B140" s="29" t="s">
        <v>77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5">
      <c r="A141" s="23" t="s">
        <v>84</v>
      </c>
      <c r="B141" s="29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5">
      <c r="A142" s="23" t="s">
        <v>13</v>
      </c>
      <c r="B142" s="29" t="s">
        <v>14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5">
      <c r="A143" s="23" t="s">
        <v>15</v>
      </c>
      <c r="B143" s="29" t="s">
        <v>14</v>
      </c>
      <c r="C143" s="25" t="s">
        <v>16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23" t="s">
        <v>85</v>
      </c>
      <c r="B144" s="29" t="s">
        <v>18</v>
      </c>
      <c r="C144" s="25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31.5" x14ac:dyDescent="0.25">
      <c r="A145" s="41" t="s">
        <v>86</v>
      </c>
      <c r="B145" s="29" t="s">
        <v>20</v>
      </c>
      <c r="C145" s="25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x14ac:dyDescent="0.25">
      <c r="A146" s="23" t="s">
        <v>87</v>
      </c>
      <c r="B146" s="29" t="s">
        <v>88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x14ac:dyDescent="0.25">
      <c r="A147" s="23" t="s">
        <v>89</v>
      </c>
      <c r="B147" s="29" t="s">
        <v>88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x14ac:dyDescent="0.25">
      <c r="A148" s="23" t="s">
        <v>90</v>
      </c>
      <c r="B148" s="29" t="s">
        <v>88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1:14" x14ac:dyDescent="0.25">
      <c r="A149" s="23" t="s">
        <v>91</v>
      </c>
      <c r="B149" s="29" t="s">
        <v>92</v>
      </c>
      <c r="C149" s="46">
        <v>1.5</v>
      </c>
      <c r="D149" s="46">
        <v>1.8</v>
      </c>
      <c r="E149" s="46">
        <v>2</v>
      </c>
      <c r="F149" s="46">
        <v>2.2999999999999998</v>
      </c>
      <c r="G149" s="46">
        <v>2.5</v>
      </c>
      <c r="H149" s="46">
        <v>2.5</v>
      </c>
      <c r="I149" s="46">
        <v>2.2999999999999998</v>
      </c>
      <c r="J149" s="46">
        <v>2.6</v>
      </c>
      <c r="K149" s="46">
        <v>3</v>
      </c>
      <c r="L149" s="46">
        <v>2.5</v>
      </c>
      <c r="M149" s="46">
        <v>2.8</v>
      </c>
      <c r="N149" s="46">
        <v>3</v>
      </c>
    </row>
    <row r="150" spans="1:14" x14ac:dyDescent="0.25">
      <c r="A150" s="23" t="s">
        <v>93</v>
      </c>
      <c r="B150" s="29" t="s">
        <v>94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1:14" x14ac:dyDescent="0.25">
      <c r="A151" s="23" t="s">
        <v>95</v>
      </c>
      <c r="B151" s="29" t="s">
        <v>96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1:14" x14ac:dyDescent="0.25">
      <c r="A152" s="23" t="s">
        <v>97</v>
      </c>
      <c r="B152" s="29" t="s">
        <v>94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1:14" x14ac:dyDescent="0.25">
      <c r="A153" s="23" t="s">
        <v>98</v>
      </c>
      <c r="B153" s="29" t="s">
        <v>99</v>
      </c>
      <c r="C153" s="46"/>
      <c r="D153" s="46"/>
      <c r="E153" s="46"/>
      <c r="F153" s="46"/>
      <c r="G153" s="46"/>
      <c r="H153" s="46"/>
      <c r="I153" s="46"/>
      <c r="J153" s="46"/>
      <c r="K153" s="47"/>
      <c r="L153" s="47"/>
      <c r="M153" s="47"/>
      <c r="N153" s="46"/>
    </row>
    <row r="154" spans="1:14" x14ac:dyDescent="0.25">
      <c r="A154" s="23" t="s">
        <v>100</v>
      </c>
      <c r="B154" s="29" t="s">
        <v>99</v>
      </c>
      <c r="C154" s="46"/>
      <c r="D154" s="46"/>
      <c r="E154" s="46"/>
      <c r="F154" s="46"/>
      <c r="G154" s="46"/>
      <c r="H154" s="46"/>
      <c r="I154" s="46"/>
      <c r="J154" s="46"/>
      <c r="K154" s="47"/>
      <c r="L154" s="47"/>
      <c r="M154" s="47"/>
      <c r="N154" s="46"/>
    </row>
    <row r="155" spans="1:14" ht="30" x14ac:dyDescent="0.25">
      <c r="A155" s="23" t="s">
        <v>101</v>
      </c>
      <c r="B155" s="29" t="s">
        <v>102</v>
      </c>
      <c r="C155" s="46"/>
      <c r="D155" s="46"/>
      <c r="E155" s="46"/>
      <c r="F155" s="46"/>
      <c r="G155" s="46"/>
      <c r="H155" s="46"/>
      <c r="I155" s="46"/>
      <c r="J155" s="46"/>
      <c r="K155" s="47"/>
      <c r="L155" s="47"/>
      <c r="M155" s="47"/>
      <c r="N155" s="46"/>
    </row>
    <row r="156" spans="1:14" ht="30" x14ac:dyDescent="0.25">
      <c r="A156" s="23" t="s">
        <v>103</v>
      </c>
      <c r="B156" s="29" t="s">
        <v>104</v>
      </c>
      <c r="C156" s="46"/>
      <c r="D156" s="46"/>
      <c r="E156" s="46"/>
      <c r="F156" s="46"/>
      <c r="G156" s="46"/>
      <c r="H156" s="46"/>
      <c r="I156" s="46"/>
      <c r="J156" s="46"/>
      <c r="K156" s="47"/>
      <c r="L156" s="47"/>
      <c r="M156" s="47"/>
      <c r="N156" s="46"/>
    </row>
    <row r="157" spans="1:14" x14ac:dyDescent="0.25">
      <c r="A157" s="23" t="s">
        <v>105</v>
      </c>
      <c r="B157" s="29" t="s">
        <v>88</v>
      </c>
      <c r="C157" s="46"/>
      <c r="D157" s="46"/>
      <c r="E157" s="46"/>
      <c r="F157" s="46"/>
      <c r="G157" s="46"/>
      <c r="H157" s="46"/>
      <c r="I157" s="46"/>
      <c r="J157" s="46"/>
      <c r="K157" s="47"/>
      <c r="L157" s="47"/>
      <c r="M157" s="47"/>
      <c r="N157" s="46"/>
    </row>
    <row r="158" spans="1:14" x14ac:dyDescent="0.25">
      <c r="A158" s="23" t="s">
        <v>106</v>
      </c>
      <c r="B158" s="29" t="s">
        <v>96</v>
      </c>
      <c r="C158" s="46"/>
      <c r="D158" s="46"/>
      <c r="E158" s="46"/>
      <c r="F158" s="46"/>
      <c r="G158" s="46"/>
      <c r="H158" s="46"/>
      <c r="I158" s="46"/>
      <c r="J158" s="46"/>
      <c r="K158" s="47"/>
      <c r="L158" s="47"/>
      <c r="M158" s="47"/>
      <c r="N158" s="46"/>
    </row>
    <row r="159" spans="1:14" x14ac:dyDescent="0.25">
      <c r="A159" s="23" t="s">
        <v>107</v>
      </c>
      <c r="B159" s="29" t="s">
        <v>108</v>
      </c>
      <c r="C159" s="46"/>
      <c r="D159" s="46"/>
      <c r="E159" s="46"/>
      <c r="F159" s="46"/>
      <c r="G159" s="46"/>
      <c r="H159" s="46"/>
      <c r="I159" s="46"/>
      <c r="J159" s="46"/>
      <c r="K159" s="47"/>
      <c r="L159" s="47"/>
      <c r="M159" s="47"/>
      <c r="N159" s="46"/>
    </row>
    <row r="160" spans="1:14" x14ac:dyDescent="0.25">
      <c r="A160" s="23" t="s">
        <v>109</v>
      </c>
      <c r="B160" s="29" t="s">
        <v>110</v>
      </c>
      <c r="C160" s="46"/>
      <c r="D160" s="46"/>
      <c r="E160" s="46"/>
      <c r="F160" s="46"/>
      <c r="G160" s="46"/>
      <c r="H160" s="46"/>
      <c r="I160" s="46"/>
      <c r="J160" s="46"/>
      <c r="K160" s="47"/>
      <c r="L160" s="47"/>
      <c r="M160" s="47"/>
      <c r="N160" s="46"/>
    </row>
    <row r="161" spans="1:14" x14ac:dyDescent="0.25">
      <c r="A161" s="23" t="s">
        <v>111</v>
      </c>
      <c r="B161" s="29" t="s">
        <v>112</v>
      </c>
      <c r="C161" s="46"/>
      <c r="D161" s="46"/>
      <c r="E161" s="46"/>
      <c r="F161" s="46"/>
      <c r="G161" s="46"/>
      <c r="H161" s="46"/>
      <c r="I161" s="46"/>
      <c r="J161" s="46"/>
      <c r="K161" s="47"/>
      <c r="L161" s="47"/>
      <c r="M161" s="47"/>
      <c r="N161" s="46"/>
    </row>
    <row r="162" spans="1:14" x14ac:dyDescent="0.25">
      <c r="A162" s="23" t="s">
        <v>113</v>
      </c>
      <c r="B162" s="29" t="s">
        <v>110</v>
      </c>
      <c r="C162" s="46"/>
      <c r="D162" s="46"/>
      <c r="E162" s="46"/>
      <c r="F162" s="46"/>
      <c r="G162" s="46"/>
      <c r="H162" s="46"/>
      <c r="I162" s="46"/>
      <c r="J162" s="46"/>
      <c r="K162" s="47"/>
      <c r="L162" s="47"/>
      <c r="M162" s="47"/>
      <c r="N162" s="46"/>
    </row>
    <row r="163" spans="1:14" x14ac:dyDescent="0.25">
      <c r="A163" s="23" t="s">
        <v>114</v>
      </c>
      <c r="B163" s="29" t="s">
        <v>99</v>
      </c>
      <c r="C163" s="46"/>
      <c r="D163" s="46"/>
      <c r="E163" s="46"/>
      <c r="F163" s="46"/>
      <c r="G163" s="46"/>
      <c r="H163" s="46"/>
      <c r="I163" s="46"/>
      <c r="J163" s="46"/>
      <c r="K163" s="47"/>
      <c r="L163" s="47"/>
      <c r="M163" s="47"/>
      <c r="N163" s="46"/>
    </row>
    <row r="164" spans="1:14" x14ac:dyDescent="0.25">
      <c r="A164" s="23" t="s">
        <v>115</v>
      </c>
      <c r="B164" s="29" t="s">
        <v>116</v>
      </c>
      <c r="C164" s="46"/>
      <c r="D164" s="46"/>
      <c r="E164" s="46"/>
      <c r="F164" s="46"/>
      <c r="G164" s="46"/>
      <c r="H164" s="46"/>
      <c r="I164" s="46"/>
      <c r="J164" s="46"/>
      <c r="K164" s="47"/>
      <c r="L164" s="47"/>
      <c r="M164" s="47"/>
      <c r="N164" s="46"/>
    </row>
    <row r="165" spans="1:14" x14ac:dyDescent="0.25">
      <c r="A165" s="23" t="s">
        <v>117</v>
      </c>
      <c r="B165" s="29" t="s">
        <v>99</v>
      </c>
      <c r="C165" s="46"/>
      <c r="D165" s="46"/>
      <c r="E165" s="46"/>
      <c r="F165" s="46"/>
      <c r="G165" s="46"/>
      <c r="H165" s="46"/>
      <c r="I165" s="46"/>
      <c r="J165" s="46"/>
      <c r="K165" s="47"/>
      <c r="L165" s="47"/>
      <c r="M165" s="47"/>
      <c r="N165" s="46"/>
    </row>
    <row r="166" spans="1:14" x14ac:dyDescent="0.25">
      <c r="A166" s="23" t="s">
        <v>118</v>
      </c>
      <c r="B166" s="29" t="s">
        <v>99</v>
      </c>
      <c r="C166" s="46"/>
      <c r="D166" s="46"/>
      <c r="E166" s="46"/>
      <c r="F166" s="46"/>
      <c r="G166" s="46"/>
      <c r="H166" s="46"/>
      <c r="I166" s="46"/>
      <c r="J166" s="46"/>
      <c r="K166" s="47"/>
      <c r="L166" s="47"/>
      <c r="M166" s="47"/>
      <c r="N166" s="46"/>
    </row>
    <row r="167" spans="1:14" x14ac:dyDescent="0.25">
      <c r="A167" s="23" t="s">
        <v>119</v>
      </c>
      <c r="B167" s="29" t="s">
        <v>99</v>
      </c>
      <c r="C167" s="46"/>
      <c r="D167" s="46"/>
      <c r="E167" s="46"/>
      <c r="F167" s="46"/>
      <c r="G167" s="46"/>
      <c r="H167" s="46"/>
      <c r="I167" s="46"/>
      <c r="J167" s="46"/>
      <c r="K167" s="47"/>
      <c r="L167" s="47"/>
      <c r="M167" s="47"/>
      <c r="N167" s="46"/>
    </row>
    <row r="168" spans="1:14" ht="47.25" x14ac:dyDescent="0.25">
      <c r="A168" s="41" t="s">
        <v>120</v>
      </c>
      <c r="B168" s="29" t="s">
        <v>99</v>
      </c>
      <c r="C168" s="46"/>
      <c r="D168" s="46"/>
      <c r="E168" s="46"/>
      <c r="F168" s="46"/>
      <c r="G168" s="46"/>
      <c r="H168" s="46"/>
      <c r="I168" s="46"/>
      <c r="J168" s="46"/>
      <c r="K168" s="47"/>
      <c r="L168" s="47"/>
      <c r="M168" s="47"/>
      <c r="N168" s="46"/>
    </row>
    <row r="169" spans="1:14" x14ac:dyDescent="0.25">
      <c r="A169" s="23" t="s">
        <v>121</v>
      </c>
      <c r="B169" s="29" t="s">
        <v>99</v>
      </c>
      <c r="C169" s="46"/>
      <c r="D169" s="46"/>
      <c r="E169" s="46"/>
      <c r="F169" s="46"/>
      <c r="G169" s="46"/>
      <c r="H169" s="46"/>
      <c r="I169" s="46"/>
      <c r="J169" s="46"/>
      <c r="K169" s="47"/>
      <c r="L169" s="47"/>
      <c r="M169" s="47"/>
      <c r="N169" s="46"/>
    </row>
    <row r="170" spans="1:14" x14ac:dyDescent="0.25">
      <c r="A170" s="23" t="s">
        <v>122</v>
      </c>
      <c r="B170" s="29" t="s">
        <v>123</v>
      </c>
      <c r="C170" s="46"/>
      <c r="D170" s="46"/>
      <c r="E170" s="46"/>
      <c r="F170" s="46"/>
      <c r="G170" s="46"/>
      <c r="H170" s="46"/>
      <c r="I170" s="46"/>
      <c r="J170" s="46"/>
      <c r="K170" s="47"/>
      <c r="L170" s="47"/>
      <c r="M170" s="47"/>
      <c r="N170" s="46"/>
    </row>
    <row r="171" spans="1:14" x14ac:dyDescent="0.25">
      <c r="A171" s="23" t="s">
        <v>124</v>
      </c>
      <c r="B171" s="29" t="s">
        <v>123</v>
      </c>
      <c r="C171" s="46"/>
      <c r="D171" s="46"/>
      <c r="E171" s="46"/>
      <c r="F171" s="46"/>
      <c r="G171" s="46"/>
      <c r="H171" s="46"/>
      <c r="I171" s="46"/>
      <c r="J171" s="46"/>
      <c r="K171" s="47"/>
      <c r="L171" s="47"/>
      <c r="M171" s="47"/>
      <c r="N171" s="46"/>
    </row>
    <row r="172" spans="1:14" x14ac:dyDescent="0.25">
      <c r="A172" s="23" t="s">
        <v>125</v>
      </c>
      <c r="B172" s="29" t="s">
        <v>123</v>
      </c>
      <c r="C172" s="46"/>
      <c r="D172" s="46"/>
      <c r="E172" s="46"/>
      <c r="F172" s="46"/>
      <c r="G172" s="46"/>
      <c r="H172" s="46"/>
      <c r="I172" s="46"/>
      <c r="J172" s="46"/>
      <c r="K172" s="47"/>
      <c r="L172" s="47"/>
      <c r="M172" s="47"/>
      <c r="N172" s="46"/>
    </row>
    <row r="173" spans="1:14" ht="30.75" customHeight="1" x14ac:dyDescent="0.25">
      <c r="A173" s="23" t="s">
        <v>126</v>
      </c>
      <c r="B173" s="29" t="s">
        <v>123</v>
      </c>
      <c r="C173" s="46"/>
      <c r="D173" s="46"/>
      <c r="E173" s="46"/>
      <c r="F173" s="46"/>
      <c r="G173" s="46"/>
      <c r="H173" s="46"/>
      <c r="I173" s="46"/>
      <c r="J173" s="46"/>
      <c r="K173" s="47"/>
      <c r="L173" s="47"/>
      <c r="M173" s="47"/>
      <c r="N173" s="46"/>
    </row>
    <row r="174" spans="1:14" ht="31.5" x14ac:dyDescent="0.25">
      <c r="A174" s="41" t="s">
        <v>127</v>
      </c>
      <c r="B174" s="29" t="s">
        <v>123</v>
      </c>
      <c r="C174" s="46"/>
      <c r="D174" s="46"/>
      <c r="E174" s="46"/>
      <c r="F174" s="46"/>
      <c r="G174" s="46"/>
      <c r="H174" s="46"/>
      <c r="I174" s="46"/>
      <c r="J174" s="46"/>
      <c r="K174" s="47"/>
      <c r="L174" s="47"/>
      <c r="M174" s="47"/>
      <c r="N174" s="46"/>
    </row>
    <row r="175" spans="1:14" x14ac:dyDescent="0.25">
      <c r="A175" s="23" t="s">
        <v>128</v>
      </c>
      <c r="B175" s="29" t="s">
        <v>99</v>
      </c>
      <c r="C175" s="46">
        <v>410</v>
      </c>
      <c r="D175" s="46">
        <v>447</v>
      </c>
      <c r="E175" s="46">
        <v>470</v>
      </c>
      <c r="F175" s="46">
        <v>470</v>
      </c>
      <c r="G175" s="46">
        <v>470</v>
      </c>
      <c r="H175" s="46">
        <v>500</v>
      </c>
      <c r="I175" s="46">
        <v>470</v>
      </c>
      <c r="J175" s="46">
        <v>48</v>
      </c>
      <c r="K175" s="47">
        <v>500</v>
      </c>
      <c r="L175" s="47">
        <v>490</v>
      </c>
      <c r="M175" s="47">
        <v>490</v>
      </c>
      <c r="N175" s="46">
        <v>500</v>
      </c>
    </row>
    <row r="176" spans="1:14" x14ac:dyDescent="0.25">
      <c r="A176" s="23" t="s">
        <v>129</v>
      </c>
      <c r="B176" s="29" t="s">
        <v>99</v>
      </c>
      <c r="C176" s="46"/>
      <c r="D176" s="46"/>
      <c r="E176" s="46"/>
      <c r="F176" s="46"/>
      <c r="G176" s="46"/>
      <c r="H176" s="46"/>
      <c r="I176" s="46"/>
      <c r="J176" s="46"/>
      <c r="K176" s="47"/>
      <c r="L176" s="47"/>
      <c r="M176" s="47"/>
      <c r="N176" s="46"/>
    </row>
    <row r="177" spans="1:14" x14ac:dyDescent="0.25">
      <c r="A177" s="23" t="s">
        <v>130</v>
      </c>
      <c r="B177" s="29" t="s">
        <v>99</v>
      </c>
      <c r="C177" s="46"/>
      <c r="D177" s="46"/>
      <c r="E177" s="46"/>
      <c r="F177" s="46"/>
      <c r="G177" s="46"/>
      <c r="H177" s="46"/>
      <c r="I177" s="46"/>
      <c r="J177" s="46"/>
      <c r="K177" s="47"/>
      <c r="L177" s="47"/>
      <c r="M177" s="47"/>
      <c r="N177" s="46"/>
    </row>
    <row r="178" spans="1:14" x14ac:dyDescent="0.25">
      <c r="A178" s="3"/>
      <c r="B178" s="4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9"/>
    </row>
    <row r="179" spans="1:14" x14ac:dyDescent="0.25">
      <c r="A179" s="3"/>
      <c r="B179" s="4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9"/>
    </row>
    <row r="180" spans="1:14" x14ac:dyDescent="0.25">
      <c r="A180" s="3"/>
      <c r="B180" s="4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9"/>
    </row>
    <row r="181" spans="1:14" x14ac:dyDescent="0.25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8"/>
    </row>
    <row r="182" spans="1:14" x14ac:dyDescent="0.25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8"/>
    </row>
    <row r="183" spans="1:14" x14ac:dyDescent="0.25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8"/>
    </row>
    <row r="184" spans="1:14" x14ac:dyDescent="0.25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8"/>
    </row>
    <row r="185" spans="1:14" x14ac:dyDescent="0.25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8"/>
    </row>
    <row r="186" spans="1:14" x14ac:dyDescent="0.25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8"/>
    </row>
    <row r="187" spans="1:14" x14ac:dyDescent="0.25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8"/>
    </row>
    <row r="188" spans="1:14" x14ac:dyDescent="0.25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8"/>
    </row>
    <row r="189" spans="1:14" x14ac:dyDescent="0.25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4" x14ac:dyDescent="0.25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4" x14ac:dyDescent="0.25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4" x14ac:dyDescent="0.25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</sheetData>
  <sheetProtection selectLockedCells="1" selectUnlockedCells="1"/>
  <mergeCells count="26">
    <mergeCell ref="C1:N1"/>
    <mergeCell ref="A4:H4"/>
    <mergeCell ref="C6:N6"/>
    <mergeCell ref="A7:H7"/>
    <mergeCell ref="A9:H9"/>
    <mergeCell ref="A14:A16"/>
    <mergeCell ref="B16:I16"/>
    <mergeCell ref="D129:D130"/>
    <mergeCell ref="E129:E130"/>
    <mergeCell ref="F129:H129"/>
    <mergeCell ref="B33:N33"/>
    <mergeCell ref="B50:N50"/>
    <mergeCell ref="B74:N74"/>
    <mergeCell ref="B79:N79"/>
    <mergeCell ref="B80:N80"/>
    <mergeCell ref="A102:N102"/>
    <mergeCell ref="I129:K129"/>
    <mergeCell ref="L129:N129"/>
    <mergeCell ref="B131:N131"/>
    <mergeCell ref="A127:C127"/>
    <mergeCell ref="A128:A130"/>
    <mergeCell ref="B128:B130"/>
    <mergeCell ref="F128:H128"/>
    <mergeCell ref="I128:K128"/>
    <mergeCell ref="L128:N128"/>
    <mergeCell ref="C129:C130"/>
  </mergeCells>
  <pageMargins left="0.19652777777777777" right="0.19652777777777777" top="0.39374999999999999" bottom="0.66874999999999996" header="0.51180555555555551" footer="0.19652777777777777"/>
  <pageSetup paperSize="9" scale="65" firstPageNumber="0" orientation="portrait" horizontalDpi="300" verticalDpi="300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N76"/>
  <sheetViews>
    <sheetView workbookViewId="0">
      <pane ySplit="2985" activePane="bottomLeft"/>
      <selection activeCell="A4" sqref="A4"/>
      <selection pane="bottomLeft" activeCell="N24" sqref="N24"/>
    </sheetView>
  </sheetViews>
  <sheetFormatPr defaultRowHeight="15.75" x14ac:dyDescent="0.25"/>
  <cols>
    <col min="1" max="1" width="44.1640625" style="1" customWidth="1"/>
    <col min="2" max="2" width="12.1640625" style="1" customWidth="1"/>
    <col min="3" max="3" width="9.1640625" style="1" customWidth="1"/>
    <col min="4" max="4" width="9.33203125" style="1"/>
    <col min="5" max="5" width="8.33203125" style="1" customWidth="1"/>
    <col min="6" max="14" width="9.33203125" style="1"/>
    <col min="15" max="15" width="13.33203125" style="1" customWidth="1"/>
    <col min="16" max="16384" width="9.33203125" style="1"/>
  </cols>
  <sheetData>
    <row r="1" spans="1:14" x14ac:dyDescent="0.25">
      <c r="E1" s="159" t="s">
        <v>131</v>
      </c>
      <c r="F1" s="159"/>
      <c r="G1" s="159"/>
      <c r="H1" s="159"/>
      <c r="I1" s="159"/>
      <c r="J1" s="159"/>
      <c r="K1" s="159"/>
      <c r="L1" s="159"/>
      <c r="M1" s="159"/>
      <c r="N1" s="159"/>
    </row>
    <row r="2" spans="1:14" x14ac:dyDescent="0.25">
      <c r="A2" s="155" t="s">
        <v>132</v>
      </c>
      <c r="B2" s="155"/>
      <c r="C2" s="155"/>
      <c r="D2" s="155"/>
      <c r="E2" s="155"/>
      <c r="F2" s="155"/>
      <c r="G2" s="155"/>
      <c r="H2" s="155"/>
    </row>
    <row r="3" spans="1:14" x14ac:dyDescent="0.25">
      <c r="B3" s="9"/>
      <c r="C3" s="9"/>
      <c r="D3" s="9"/>
    </row>
    <row r="4" spans="1:14" x14ac:dyDescent="0.25">
      <c r="A4" s="1" t="s">
        <v>3</v>
      </c>
      <c r="B4" s="9"/>
      <c r="C4" s="9"/>
      <c r="D4" s="9"/>
    </row>
    <row r="5" spans="1:14" x14ac:dyDescent="0.25">
      <c r="B5" s="9"/>
      <c r="C5" s="9"/>
      <c r="D5" s="9"/>
    </row>
    <row r="6" spans="1:14" ht="15.75" customHeight="1" x14ac:dyDescent="0.25">
      <c r="A6" s="156" t="s">
        <v>133</v>
      </c>
      <c r="B6" s="160" t="s">
        <v>68</v>
      </c>
      <c r="C6" s="50">
        <v>2017</v>
      </c>
      <c r="D6" s="50">
        <v>2018</v>
      </c>
      <c r="E6" s="50">
        <v>2019</v>
      </c>
      <c r="F6" s="161">
        <v>2020</v>
      </c>
      <c r="G6" s="161"/>
      <c r="H6" s="161"/>
      <c r="I6" s="161">
        <v>2021</v>
      </c>
      <c r="J6" s="161"/>
      <c r="K6" s="161"/>
      <c r="L6" s="158">
        <v>2022</v>
      </c>
      <c r="M6" s="158"/>
      <c r="N6" s="158"/>
    </row>
    <row r="7" spans="1:14" ht="12.75" customHeight="1" x14ac:dyDescent="0.25">
      <c r="A7" s="156"/>
      <c r="B7" s="160"/>
      <c r="C7" s="162" t="s">
        <v>6</v>
      </c>
      <c r="D7" s="162" t="s">
        <v>6</v>
      </c>
      <c r="E7" s="160" t="s">
        <v>7</v>
      </c>
      <c r="F7" s="158" t="s">
        <v>8</v>
      </c>
      <c r="G7" s="158"/>
      <c r="H7" s="158"/>
      <c r="I7" s="158" t="s">
        <v>8</v>
      </c>
      <c r="J7" s="158"/>
      <c r="K7" s="158"/>
      <c r="L7" s="158" t="s">
        <v>8</v>
      </c>
      <c r="M7" s="158"/>
      <c r="N7" s="158"/>
    </row>
    <row r="8" spans="1:14" ht="51" x14ac:dyDescent="0.25">
      <c r="A8" s="156"/>
      <c r="B8" s="160"/>
      <c r="C8" s="162"/>
      <c r="D8" s="162"/>
      <c r="E8" s="160"/>
      <c r="F8" s="15" t="s">
        <v>9</v>
      </c>
      <c r="G8" s="15" t="s">
        <v>10</v>
      </c>
      <c r="H8" s="15" t="s">
        <v>11</v>
      </c>
      <c r="I8" s="15" t="s">
        <v>9</v>
      </c>
      <c r="J8" s="15" t="s">
        <v>10</v>
      </c>
      <c r="K8" s="15" t="s">
        <v>11</v>
      </c>
      <c r="L8" s="15" t="s">
        <v>9</v>
      </c>
      <c r="M8" s="15" t="s">
        <v>10</v>
      </c>
      <c r="N8" s="15" t="s">
        <v>11</v>
      </c>
    </row>
    <row r="9" spans="1:14" x14ac:dyDescent="0.25">
      <c r="A9" s="156"/>
      <c r="B9" s="51" t="s">
        <v>134</v>
      </c>
      <c r="C9" s="52">
        <f t="shared" ref="C9:N9" si="0">SUM(C11:C17)</f>
        <v>1</v>
      </c>
      <c r="D9" s="52">
        <f t="shared" si="0"/>
        <v>1</v>
      </c>
      <c r="E9" s="52">
        <f t="shared" si="0"/>
        <v>1</v>
      </c>
      <c r="F9" s="52">
        <f t="shared" si="0"/>
        <v>1</v>
      </c>
      <c r="G9" s="52">
        <f t="shared" si="0"/>
        <v>1</v>
      </c>
      <c r="H9" s="52">
        <f t="shared" si="0"/>
        <v>1</v>
      </c>
      <c r="I9" s="52">
        <f t="shared" si="0"/>
        <v>1</v>
      </c>
      <c r="J9" s="52">
        <f t="shared" si="0"/>
        <v>1</v>
      </c>
      <c r="K9" s="52">
        <f t="shared" si="0"/>
        <v>1</v>
      </c>
      <c r="L9" s="52">
        <f t="shared" si="0"/>
        <v>1</v>
      </c>
      <c r="M9" s="52">
        <f t="shared" si="0"/>
        <v>1</v>
      </c>
      <c r="N9" s="52">
        <f t="shared" si="0"/>
        <v>1</v>
      </c>
    </row>
    <row r="10" spans="1:14" x14ac:dyDescent="0.25">
      <c r="A10" s="53" t="s">
        <v>135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5"/>
      <c r="M10" s="5"/>
    </row>
    <row r="11" spans="1:14" ht="31.5" customHeight="1" x14ac:dyDescent="0.25">
      <c r="A11" s="54" t="s">
        <v>136</v>
      </c>
      <c r="B11" s="40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23"/>
    </row>
    <row r="12" spans="1:14" ht="42.75" customHeight="1" x14ac:dyDescent="0.25">
      <c r="A12" s="54" t="s">
        <v>137</v>
      </c>
      <c r="B12" s="40" t="s">
        <v>134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23"/>
    </row>
    <row r="13" spans="1:14" ht="28.5" customHeight="1" x14ac:dyDescent="0.25">
      <c r="A13" s="54" t="s">
        <v>138</v>
      </c>
      <c r="B13" s="40" t="s">
        <v>134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23"/>
    </row>
    <row r="14" spans="1:14" ht="44.25" customHeight="1" x14ac:dyDescent="0.25">
      <c r="A14" s="54" t="s">
        <v>139</v>
      </c>
      <c r="B14" s="40" t="s">
        <v>134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23"/>
    </row>
    <row r="15" spans="1:14" ht="45" x14ac:dyDescent="0.25">
      <c r="A15" s="54" t="s">
        <v>140</v>
      </c>
      <c r="B15" s="40" t="s">
        <v>134</v>
      </c>
      <c r="C15" s="55">
        <v>1</v>
      </c>
      <c r="D15" s="55">
        <v>1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23">
        <v>1</v>
      </c>
    </row>
    <row r="16" spans="1:14" ht="43.5" customHeight="1" x14ac:dyDescent="0.25">
      <c r="A16" s="54" t="s">
        <v>141</v>
      </c>
      <c r="B16" s="40" t="s">
        <v>134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3"/>
    </row>
    <row r="17" spans="1:14" ht="30" x14ac:dyDescent="0.25">
      <c r="A17" s="54" t="s">
        <v>142</v>
      </c>
      <c r="B17" s="40" t="s">
        <v>134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23"/>
    </row>
    <row r="18" spans="1:14" ht="51" customHeight="1" x14ac:dyDescent="0.25">
      <c r="A18" s="56" t="s">
        <v>143</v>
      </c>
      <c r="B18" s="40" t="s">
        <v>134</v>
      </c>
      <c r="C18" s="55">
        <v>5</v>
      </c>
      <c r="D18" s="55">
        <v>5</v>
      </c>
      <c r="E18" s="55">
        <v>5</v>
      </c>
      <c r="F18" s="55">
        <v>5</v>
      </c>
      <c r="G18" s="55">
        <v>5</v>
      </c>
      <c r="H18" s="55">
        <v>5</v>
      </c>
      <c r="I18" s="55">
        <v>5</v>
      </c>
      <c r="J18" s="55">
        <v>5</v>
      </c>
      <c r="K18" s="55">
        <v>5</v>
      </c>
      <c r="L18" s="55">
        <v>5</v>
      </c>
      <c r="M18" s="55">
        <v>5</v>
      </c>
      <c r="N18" s="23">
        <v>5</v>
      </c>
    </row>
    <row r="19" spans="1:14" ht="68.25" customHeight="1" x14ac:dyDescent="0.25">
      <c r="A19" s="56" t="s">
        <v>144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3"/>
    </row>
    <row r="20" spans="1:14" s="61" customFormat="1" x14ac:dyDescent="0.25">
      <c r="A20" s="57" t="s">
        <v>145</v>
      </c>
      <c r="B20" s="58" t="s">
        <v>14</v>
      </c>
      <c r="C20" s="59">
        <v>42906</v>
      </c>
      <c r="D20" s="59">
        <v>27040</v>
      </c>
      <c r="E20" s="60">
        <f>E21*E22</f>
        <v>15668.119999999999</v>
      </c>
      <c r="F20" s="21">
        <f>F21*E22*F22</f>
        <v>40899.73627999999</v>
      </c>
      <c r="G20" s="21">
        <f>G21*G22</f>
        <v>39478.400000000001</v>
      </c>
      <c r="H20" s="21">
        <f>H21*H22</f>
        <v>39478.400000000001</v>
      </c>
      <c r="I20" s="21">
        <f>I21*E22*F22*I22</f>
        <v>42457.718857999993</v>
      </c>
      <c r="J20" s="21">
        <f>J21*E22*G22*J22</f>
        <v>42662.669919999993</v>
      </c>
      <c r="K20" s="21">
        <f>K21*E22*H22*K22</f>
        <v>42662.669919999993</v>
      </c>
      <c r="L20" s="21">
        <f>L21*E22*F22*I22*L22</f>
        <v>44113.569893461987</v>
      </c>
      <c r="M20" s="21">
        <f>M21*E22*G22*J22</f>
        <v>42662.669919999993</v>
      </c>
      <c r="N20" s="21">
        <f>N21*E22*H22*K22*N22</f>
        <v>44369.176716799993</v>
      </c>
    </row>
    <row r="21" spans="1:14" s="61" customFormat="1" x14ac:dyDescent="0.25">
      <c r="A21" s="57" t="s">
        <v>146</v>
      </c>
      <c r="B21" s="58" t="s">
        <v>14</v>
      </c>
      <c r="C21" s="60">
        <v>42906</v>
      </c>
      <c r="D21" s="60">
        <v>27040</v>
      </c>
      <c r="E21" s="60">
        <v>15080</v>
      </c>
      <c r="F21" s="60">
        <v>37960</v>
      </c>
      <c r="G21" s="60">
        <v>37960</v>
      </c>
      <c r="H21" s="60">
        <v>37960</v>
      </c>
      <c r="I21" s="60">
        <v>38000</v>
      </c>
      <c r="J21" s="60">
        <v>38000</v>
      </c>
      <c r="K21" s="60">
        <v>38000</v>
      </c>
      <c r="L21" s="60">
        <v>38000</v>
      </c>
      <c r="M21" s="60">
        <v>38000</v>
      </c>
      <c r="N21" s="58">
        <v>38000</v>
      </c>
    </row>
    <row r="22" spans="1:14" s="61" customFormat="1" x14ac:dyDescent="0.25">
      <c r="A22" s="57" t="s">
        <v>85</v>
      </c>
      <c r="B22" s="58" t="s">
        <v>18</v>
      </c>
      <c r="C22" s="55"/>
      <c r="D22" s="55"/>
      <c r="E22" s="55">
        <v>1.0389999999999999</v>
      </c>
      <c r="F22" s="55">
        <v>1.0369999999999999</v>
      </c>
      <c r="G22" s="55">
        <v>1.04</v>
      </c>
      <c r="H22" s="55">
        <v>1.04</v>
      </c>
      <c r="I22" s="55">
        <v>1.0369999999999999</v>
      </c>
      <c r="J22" s="55">
        <v>1.0389999999999999</v>
      </c>
      <c r="K22" s="55">
        <v>1.0389999999999999</v>
      </c>
      <c r="L22" s="55">
        <v>1.0389999999999999</v>
      </c>
      <c r="M22" s="55">
        <v>1.04</v>
      </c>
      <c r="N22" s="55">
        <v>1.04</v>
      </c>
    </row>
    <row r="23" spans="1:14" s="61" customFormat="1" ht="30" x14ac:dyDescent="0.25">
      <c r="A23" s="57" t="s">
        <v>147</v>
      </c>
      <c r="B23" s="62" t="s">
        <v>148</v>
      </c>
      <c r="C23" s="63"/>
      <c r="D23" s="63"/>
      <c r="E23" s="63"/>
      <c r="F23" s="63">
        <f>F21/E21*100</f>
        <v>251.72413793103448</v>
      </c>
      <c r="G23" s="63">
        <f>G21/E21*100</f>
        <v>251.72413793103448</v>
      </c>
      <c r="H23" s="63">
        <f>H21/E21*100</f>
        <v>251.72413793103448</v>
      </c>
      <c r="I23" s="63">
        <f>I21/H21*100</f>
        <v>100.10537407797682</v>
      </c>
      <c r="J23" s="63">
        <f>J21/H21*100</f>
        <v>100.10537407797682</v>
      </c>
      <c r="K23" s="63">
        <f>K21/H21*100</f>
        <v>100.10537407797682</v>
      </c>
      <c r="L23" s="63">
        <f>L21/K21*100</f>
        <v>100</v>
      </c>
      <c r="M23" s="63">
        <f>M21/K21*100</f>
        <v>100</v>
      </c>
      <c r="N23" s="63">
        <f>N21/K21*100</f>
        <v>100</v>
      </c>
    </row>
    <row r="24" spans="1:14" s="61" customFormat="1" ht="72.75" x14ac:dyDescent="0.25">
      <c r="A24" s="64" t="s">
        <v>149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65"/>
    </row>
    <row r="25" spans="1:14" s="61" customFormat="1" x14ac:dyDescent="0.25">
      <c r="A25" s="66" t="s">
        <v>150</v>
      </c>
      <c r="B25" s="58" t="s">
        <v>99</v>
      </c>
      <c r="C25" s="67">
        <f t="shared" ref="C25:C32" si="1">C35+C45+C54</f>
        <v>1580</v>
      </c>
      <c r="D25" s="67">
        <f t="shared" ref="D25:N32" si="2">D35+D45+D54</f>
        <v>0</v>
      </c>
      <c r="E25" s="67">
        <f t="shared" si="2"/>
        <v>0</v>
      </c>
      <c r="F25" s="67">
        <f t="shared" si="2"/>
        <v>0</v>
      </c>
      <c r="G25" s="67">
        <v>1650</v>
      </c>
      <c r="H25" s="67">
        <f t="shared" si="2"/>
        <v>0</v>
      </c>
      <c r="I25" s="67">
        <f t="shared" si="2"/>
        <v>0</v>
      </c>
      <c r="J25" s="67">
        <f>J35+J45+J54</f>
        <v>0</v>
      </c>
      <c r="K25" s="67">
        <f t="shared" si="2"/>
        <v>0</v>
      </c>
      <c r="L25" s="67">
        <f t="shared" si="2"/>
        <v>0</v>
      </c>
      <c r="M25" s="68">
        <f>M35+M45+M54</f>
        <v>0</v>
      </c>
      <c r="N25" s="68">
        <f t="shared" si="2"/>
        <v>0</v>
      </c>
    </row>
    <row r="26" spans="1:14" s="61" customFormat="1" x14ac:dyDescent="0.25">
      <c r="A26" s="66" t="s">
        <v>151</v>
      </c>
      <c r="B26" s="58" t="s">
        <v>99</v>
      </c>
      <c r="C26" s="67">
        <f t="shared" si="1"/>
        <v>4300</v>
      </c>
      <c r="D26" s="67">
        <f t="shared" si="2"/>
        <v>3802</v>
      </c>
      <c r="E26" s="67">
        <f>E36+E46+E55</f>
        <v>4300</v>
      </c>
      <c r="F26" s="67">
        <f t="shared" si="2"/>
        <v>4350</v>
      </c>
      <c r="G26" s="67">
        <v>4250</v>
      </c>
      <c r="H26" s="67">
        <f t="shared" si="2"/>
        <v>4300</v>
      </c>
      <c r="I26" s="67">
        <f t="shared" si="2"/>
        <v>4350</v>
      </c>
      <c r="J26" s="67">
        <f>J36+J46+J55</f>
        <v>4350</v>
      </c>
      <c r="K26" s="67">
        <f t="shared" si="2"/>
        <v>4300</v>
      </c>
      <c r="L26" s="67">
        <f t="shared" si="2"/>
        <v>4350</v>
      </c>
      <c r="M26" s="68">
        <f>M36+M46+M55</f>
        <v>4350</v>
      </c>
      <c r="N26" s="68">
        <f t="shared" si="2"/>
        <v>4350</v>
      </c>
    </row>
    <row r="27" spans="1:14" x14ac:dyDescent="0.25">
      <c r="A27" s="20" t="s">
        <v>152</v>
      </c>
      <c r="B27" s="40" t="s">
        <v>99</v>
      </c>
      <c r="C27" s="67">
        <f t="shared" si="1"/>
        <v>1500</v>
      </c>
      <c r="D27" s="67">
        <f t="shared" si="2"/>
        <v>1500</v>
      </c>
      <c r="E27" s="67">
        <f t="shared" si="2"/>
        <v>1500</v>
      </c>
      <c r="F27" s="67">
        <f t="shared" si="2"/>
        <v>1500</v>
      </c>
      <c r="G27" s="67">
        <v>1500</v>
      </c>
      <c r="H27" s="67">
        <f t="shared" si="2"/>
        <v>1500</v>
      </c>
      <c r="I27" s="67">
        <f t="shared" si="2"/>
        <v>1500</v>
      </c>
      <c r="J27" s="67">
        <f>J37+J47+J56</f>
        <v>1500</v>
      </c>
      <c r="K27" s="67">
        <f t="shared" si="2"/>
        <v>1500</v>
      </c>
      <c r="L27" s="67">
        <f t="shared" si="2"/>
        <v>1500</v>
      </c>
      <c r="M27" s="25">
        <f>M37+M47+M56</f>
        <v>1500</v>
      </c>
      <c r="N27" s="25">
        <f>N37+N47+N56</f>
        <v>1500</v>
      </c>
    </row>
    <row r="28" spans="1:14" ht="30" x14ac:dyDescent="0.25">
      <c r="A28" s="20" t="s">
        <v>153</v>
      </c>
      <c r="B28" s="40" t="s">
        <v>99</v>
      </c>
      <c r="C28" s="67">
        <f t="shared" si="1"/>
        <v>84</v>
      </c>
      <c r="D28" s="67">
        <f t="shared" si="2"/>
        <v>50</v>
      </c>
      <c r="E28" s="67">
        <f t="shared" si="2"/>
        <v>12</v>
      </c>
      <c r="F28" s="67">
        <f t="shared" si="2"/>
        <v>12</v>
      </c>
      <c r="G28" s="67">
        <v>90</v>
      </c>
      <c r="H28" s="67">
        <f t="shared" si="2"/>
        <v>12</v>
      </c>
      <c r="I28" s="67">
        <f t="shared" si="2"/>
        <v>12</v>
      </c>
      <c r="J28" s="67">
        <f>J38+J48+J57</f>
        <v>12</v>
      </c>
      <c r="K28" s="67">
        <f t="shared" si="2"/>
        <v>12</v>
      </c>
      <c r="L28" s="67">
        <f t="shared" si="2"/>
        <v>12</v>
      </c>
      <c r="M28" s="25">
        <f>M38+M48+M57</f>
        <v>12</v>
      </c>
      <c r="N28" s="25">
        <f t="shared" si="2"/>
        <v>12</v>
      </c>
    </row>
    <row r="29" spans="1:14" x14ac:dyDescent="0.25">
      <c r="A29" s="20" t="s">
        <v>154</v>
      </c>
      <c r="B29" s="40" t="s">
        <v>99</v>
      </c>
      <c r="C29" s="67">
        <f t="shared" si="1"/>
        <v>1550</v>
      </c>
      <c r="D29" s="67">
        <f>D39+D49+D58</f>
        <v>386</v>
      </c>
      <c r="E29" s="67">
        <f t="shared" si="2"/>
        <v>30</v>
      </c>
      <c r="F29" s="67">
        <f t="shared" si="2"/>
        <v>30</v>
      </c>
      <c r="G29" s="67">
        <v>30</v>
      </c>
      <c r="H29" s="67">
        <f t="shared" si="2"/>
        <v>30</v>
      </c>
      <c r="I29" s="67">
        <f t="shared" si="2"/>
        <v>30</v>
      </c>
      <c r="J29" s="67">
        <f>J39+J49+J58</f>
        <v>30</v>
      </c>
      <c r="K29" s="67">
        <f t="shared" si="2"/>
        <v>30</v>
      </c>
      <c r="L29" s="67">
        <f t="shared" si="2"/>
        <v>30</v>
      </c>
      <c r="M29" s="25">
        <f>M39+M49+M58</f>
        <v>30</v>
      </c>
      <c r="N29" s="25">
        <f t="shared" si="2"/>
        <v>30</v>
      </c>
    </row>
    <row r="30" spans="1:14" ht="30" x14ac:dyDescent="0.25">
      <c r="A30" s="20" t="s">
        <v>155</v>
      </c>
      <c r="B30" s="29" t="s">
        <v>156</v>
      </c>
      <c r="C30" s="69">
        <f t="shared" si="1"/>
        <v>45</v>
      </c>
      <c r="D30" s="69">
        <f t="shared" si="2"/>
        <v>45</v>
      </c>
      <c r="E30" s="69">
        <f t="shared" si="2"/>
        <v>45</v>
      </c>
      <c r="F30" s="69">
        <f t="shared" si="2"/>
        <v>45</v>
      </c>
      <c r="G30" s="69">
        <v>45</v>
      </c>
      <c r="H30" s="69">
        <f t="shared" si="2"/>
        <v>45</v>
      </c>
      <c r="I30" s="69">
        <f t="shared" si="2"/>
        <v>45</v>
      </c>
      <c r="J30" s="69">
        <v>45</v>
      </c>
      <c r="K30" s="69">
        <f t="shared" si="2"/>
        <v>45</v>
      </c>
      <c r="L30" s="69">
        <f t="shared" si="2"/>
        <v>45</v>
      </c>
      <c r="M30" s="69">
        <v>45</v>
      </c>
      <c r="N30" s="25">
        <f t="shared" si="2"/>
        <v>45</v>
      </c>
    </row>
    <row r="31" spans="1:14" x14ac:dyDescent="0.25">
      <c r="A31" s="20" t="s">
        <v>157</v>
      </c>
      <c r="B31" s="40" t="s">
        <v>99</v>
      </c>
      <c r="C31" s="69">
        <f t="shared" si="1"/>
        <v>0</v>
      </c>
      <c r="D31" s="69">
        <f t="shared" si="2"/>
        <v>0</v>
      </c>
      <c r="E31" s="69">
        <f t="shared" si="2"/>
        <v>0</v>
      </c>
      <c r="F31" s="69">
        <f t="shared" si="2"/>
        <v>0</v>
      </c>
      <c r="G31" s="69">
        <v>0</v>
      </c>
      <c r="H31" s="69">
        <f t="shared" si="2"/>
        <v>0</v>
      </c>
      <c r="I31" s="69">
        <f t="shared" si="2"/>
        <v>0</v>
      </c>
      <c r="J31" s="69">
        <v>0</v>
      </c>
      <c r="K31" s="69">
        <f t="shared" si="2"/>
        <v>0</v>
      </c>
      <c r="L31" s="69">
        <f t="shared" si="2"/>
        <v>0</v>
      </c>
      <c r="M31" s="69">
        <v>0</v>
      </c>
      <c r="N31" s="25">
        <f t="shared" si="2"/>
        <v>0</v>
      </c>
    </row>
    <row r="32" spans="1:14" x14ac:dyDescent="0.25">
      <c r="A32" s="20" t="s">
        <v>158</v>
      </c>
      <c r="B32" s="40" t="s">
        <v>99</v>
      </c>
      <c r="C32" s="69">
        <f t="shared" si="1"/>
        <v>0</v>
      </c>
      <c r="D32" s="69">
        <f t="shared" si="2"/>
        <v>0</v>
      </c>
      <c r="E32" s="69">
        <f t="shared" si="2"/>
        <v>0</v>
      </c>
      <c r="F32" s="69">
        <f t="shared" si="2"/>
        <v>0</v>
      </c>
      <c r="G32" s="69">
        <v>0</v>
      </c>
      <c r="H32" s="69">
        <f t="shared" si="2"/>
        <v>0</v>
      </c>
      <c r="I32" s="69">
        <f t="shared" si="2"/>
        <v>0</v>
      </c>
      <c r="J32" s="69">
        <v>0</v>
      </c>
      <c r="K32" s="69">
        <f t="shared" si="2"/>
        <v>0</v>
      </c>
      <c r="L32" s="69">
        <f t="shared" si="2"/>
        <v>0</v>
      </c>
      <c r="M32" s="69">
        <v>0</v>
      </c>
      <c r="N32" s="25">
        <f t="shared" si="2"/>
        <v>0</v>
      </c>
    </row>
    <row r="33" spans="1:14" x14ac:dyDescent="0.25">
      <c r="A33" s="70" t="s">
        <v>135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40"/>
      <c r="M33" s="40"/>
      <c r="N33" s="23"/>
    </row>
    <row r="34" spans="1:14" ht="59.25" x14ac:dyDescent="0.25">
      <c r="A34" s="56" t="s">
        <v>159</v>
      </c>
      <c r="B34" s="40" t="s">
        <v>99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23"/>
    </row>
    <row r="35" spans="1:14" x14ac:dyDescent="0.25">
      <c r="A35" s="20" t="s">
        <v>150</v>
      </c>
      <c r="B35" s="40" t="s">
        <v>99</v>
      </c>
      <c r="C35" s="52">
        <v>1580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45">
        <v>0</v>
      </c>
    </row>
    <row r="36" spans="1:14" x14ac:dyDescent="0.25">
      <c r="A36" s="20" t="s">
        <v>151</v>
      </c>
      <c r="B36" s="40" t="s">
        <v>99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5"/>
    </row>
    <row r="37" spans="1:14" x14ac:dyDescent="0.25">
      <c r="A37" s="20" t="s">
        <v>152</v>
      </c>
      <c r="B37" s="40" t="s">
        <v>99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5"/>
    </row>
    <row r="38" spans="1:14" ht="30" x14ac:dyDescent="0.25">
      <c r="A38" s="20" t="s">
        <v>153</v>
      </c>
      <c r="B38" s="40" t="s">
        <v>99</v>
      </c>
      <c r="C38" s="52">
        <v>70</v>
      </c>
      <c r="D38" s="52">
        <v>38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45">
        <v>0</v>
      </c>
    </row>
    <row r="39" spans="1:14" x14ac:dyDescent="0.25">
      <c r="A39" s="20" t="s">
        <v>154</v>
      </c>
      <c r="B39" s="40" t="s">
        <v>99</v>
      </c>
      <c r="C39" s="55">
        <v>1520</v>
      </c>
      <c r="D39" s="55">
        <v>356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40">
        <v>0</v>
      </c>
    </row>
    <row r="40" spans="1:14" ht="30" x14ac:dyDescent="0.25">
      <c r="A40" s="20" t="s">
        <v>155</v>
      </c>
      <c r="B40" s="29" t="s">
        <v>160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23"/>
    </row>
    <row r="41" spans="1:14" x14ac:dyDescent="0.25">
      <c r="A41" s="20" t="s">
        <v>157</v>
      </c>
      <c r="B41" s="40" t="s">
        <v>99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23"/>
    </row>
    <row r="42" spans="1:14" x14ac:dyDescent="0.25">
      <c r="A42" s="20" t="s">
        <v>158</v>
      </c>
      <c r="B42" s="40" t="s">
        <v>99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23"/>
    </row>
    <row r="43" spans="1:14" x14ac:dyDescent="0.25">
      <c r="A43" s="20"/>
      <c r="B43" s="40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23"/>
    </row>
    <row r="44" spans="1:14" ht="44.25" x14ac:dyDescent="0.25">
      <c r="A44" s="56" t="s">
        <v>161</v>
      </c>
      <c r="B44" s="40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23"/>
    </row>
    <row r="45" spans="1:14" x14ac:dyDescent="0.25">
      <c r="A45" s="20" t="s">
        <v>150</v>
      </c>
      <c r="B45" s="40" t="s">
        <v>99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23"/>
    </row>
    <row r="46" spans="1:14" x14ac:dyDescent="0.25">
      <c r="A46" s="20" t="s">
        <v>151</v>
      </c>
      <c r="B46" s="40" t="s">
        <v>99</v>
      </c>
      <c r="C46" s="71">
        <v>3500</v>
      </c>
      <c r="D46" s="71">
        <v>3000</v>
      </c>
      <c r="E46" s="72">
        <v>3500</v>
      </c>
      <c r="F46" s="72">
        <v>3500</v>
      </c>
      <c r="G46" s="72">
        <v>3500</v>
      </c>
      <c r="H46" s="72">
        <v>3500</v>
      </c>
      <c r="I46" s="72">
        <v>3500</v>
      </c>
      <c r="J46" s="72">
        <v>3500</v>
      </c>
      <c r="K46" s="72">
        <v>3500</v>
      </c>
      <c r="L46" s="72">
        <v>3500</v>
      </c>
      <c r="M46" s="72">
        <v>3500</v>
      </c>
      <c r="N46" s="73">
        <v>3500</v>
      </c>
    </row>
    <row r="47" spans="1:14" x14ac:dyDescent="0.25">
      <c r="A47" s="20" t="s">
        <v>152</v>
      </c>
      <c r="B47" s="40" t="s">
        <v>99</v>
      </c>
      <c r="C47" s="72">
        <v>1500</v>
      </c>
      <c r="D47" s="72">
        <v>1500</v>
      </c>
      <c r="E47" s="72">
        <v>1500</v>
      </c>
      <c r="F47" s="72">
        <v>1500</v>
      </c>
      <c r="G47" s="72">
        <v>1500</v>
      </c>
      <c r="H47" s="72">
        <v>1500</v>
      </c>
      <c r="I47" s="72">
        <v>1500</v>
      </c>
      <c r="J47" s="72">
        <v>1500</v>
      </c>
      <c r="K47" s="72">
        <v>1500</v>
      </c>
      <c r="L47" s="72">
        <v>1500</v>
      </c>
      <c r="M47" s="73">
        <v>1500</v>
      </c>
      <c r="N47" s="73">
        <v>1500</v>
      </c>
    </row>
    <row r="48" spans="1:14" ht="30" x14ac:dyDescent="0.25">
      <c r="A48" s="20" t="s">
        <v>153</v>
      </c>
      <c r="B48" s="40" t="s">
        <v>99</v>
      </c>
      <c r="C48" s="72">
        <v>14</v>
      </c>
      <c r="D48" s="72">
        <v>12</v>
      </c>
      <c r="E48" s="72">
        <v>12</v>
      </c>
      <c r="F48" s="72">
        <v>12</v>
      </c>
      <c r="G48" s="72">
        <v>12</v>
      </c>
      <c r="H48" s="72">
        <v>12</v>
      </c>
      <c r="I48" s="72">
        <v>12</v>
      </c>
      <c r="J48" s="72">
        <v>12</v>
      </c>
      <c r="K48" s="72">
        <v>12</v>
      </c>
      <c r="L48" s="72">
        <v>12</v>
      </c>
      <c r="M48" s="73">
        <v>12</v>
      </c>
      <c r="N48" s="73">
        <v>12</v>
      </c>
    </row>
    <row r="49" spans="1:14" x14ac:dyDescent="0.25">
      <c r="A49" s="20" t="s">
        <v>154</v>
      </c>
      <c r="B49" s="40" t="s">
        <v>99</v>
      </c>
      <c r="C49" s="72">
        <v>30</v>
      </c>
      <c r="D49" s="72">
        <v>30</v>
      </c>
      <c r="E49" s="72">
        <v>30</v>
      </c>
      <c r="F49" s="72">
        <v>30</v>
      </c>
      <c r="G49" s="72">
        <v>30</v>
      </c>
      <c r="H49" s="72">
        <v>30</v>
      </c>
      <c r="I49" s="72">
        <v>30</v>
      </c>
      <c r="J49" s="72">
        <v>30</v>
      </c>
      <c r="K49" s="72">
        <v>30</v>
      </c>
      <c r="L49" s="72">
        <v>30</v>
      </c>
      <c r="M49" s="72">
        <v>30</v>
      </c>
      <c r="N49" s="73">
        <v>30</v>
      </c>
    </row>
    <row r="50" spans="1:14" ht="30" x14ac:dyDescent="0.25">
      <c r="A50" s="20" t="s">
        <v>155</v>
      </c>
      <c r="B50" s="29" t="s">
        <v>160</v>
      </c>
      <c r="C50" s="72">
        <v>45</v>
      </c>
      <c r="D50" s="72">
        <v>45</v>
      </c>
      <c r="E50" s="72">
        <v>45</v>
      </c>
      <c r="F50" s="72">
        <v>45</v>
      </c>
      <c r="G50" s="72">
        <v>45</v>
      </c>
      <c r="H50" s="72">
        <v>45</v>
      </c>
      <c r="I50" s="72">
        <v>45</v>
      </c>
      <c r="J50" s="72">
        <v>45</v>
      </c>
      <c r="K50" s="72">
        <v>45</v>
      </c>
      <c r="L50" s="72">
        <v>45</v>
      </c>
      <c r="M50" s="72">
        <v>45</v>
      </c>
      <c r="N50" s="73">
        <v>45</v>
      </c>
    </row>
    <row r="51" spans="1:14" x14ac:dyDescent="0.25">
      <c r="A51" s="20" t="s">
        <v>157</v>
      </c>
      <c r="B51" s="40" t="s">
        <v>99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3"/>
    </row>
    <row r="52" spans="1:14" x14ac:dyDescent="0.25">
      <c r="A52" s="20" t="s">
        <v>158</v>
      </c>
      <c r="B52" s="40" t="s">
        <v>99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23"/>
    </row>
    <row r="53" spans="1:14" ht="59.25" x14ac:dyDescent="0.25">
      <c r="A53" s="56" t="s">
        <v>162</v>
      </c>
      <c r="B53" s="40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3"/>
    </row>
    <row r="54" spans="1:14" s="75" customFormat="1" x14ac:dyDescent="0.25">
      <c r="A54" s="66" t="s">
        <v>150</v>
      </c>
      <c r="B54" s="58" t="s">
        <v>99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4"/>
    </row>
    <row r="55" spans="1:14" x14ac:dyDescent="0.25">
      <c r="A55" s="66" t="s">
        <v>151</v>
      </c>
      <c r="B55" s="58" t="s">
        <v>99</v>
      </c>
      <c r="C55" s="76">
        <v>800</v>
      </c>
      <c r="D55" s="76">
        <v>802</v>
      </c>
      <c r="E55" s="76">
        <v>800</v>
      </c>
      <c r="F55" s="76">
        <v>850</v>
      </c>
      <c r="G55" s="76">
        <v>850</v>
      </c>
      <c r="H55" s="76">
        <v>800</v>
      </c>
      <c r="I55" s="76">
        <v>850</v>
      </c>
      <c r="J55" s="76">
        <v>850</v>
      </c>
      <c r="K55" s="76">
        <v>800</v>
      </c>
      <c r="L55" s="76">
        <v>850</v>
      </c>
      <c r="M55" s="77">
        <v>850</v>
      </c>
      <c r="N55" s="77">
        <v>850</v>
      </c>
    </row>
    <row r="56" spans="1:14" x14ac:dyDescent="0.25">
      <c r="A56" s="20" t="s">
        <v>152</v>
      </c>
      <c r="B56" s="40" t="s">
        <v>99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23"/>
    </row>
    <row r="57" spans="1:14" ht="30" x14ac:dyDescent="0.25">
      <c r="A57" s="20" t="s">
        <v>153</v>
      </c>
      <c r="B57" s="40" t="s">
        <v>99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23"/>
    </row>
    <row r="58" spans="1:14" x14ac:dyDescent="0.25">
      <c r="A58" s="20" t="s">
        <v>154</v>
      </c>
      <c r="B58" s="40" t="s">
        <v>99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23"/>
    </row>
    <row r="59" spans="1:14" ht="30" x14ac:dyDescent="0.25">
      <c r="A59" s="20" t="s">
        <v>155</v>
      </c>
      <c r="B59" s="29" t="s">
        <v>160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23"/>
    </row>
    <row r="60" spans="1:14" x14ac:dyDescent="0.25">
      <c r="A60" s="20" t="s">
        <v>157</v>
      </c>
      <c r="B60" s="40" t="s">
        <v>99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23"/>
    </row>
    <row r="61" spans="1:14" x14ac:dyDescent="0.25">
      <c r="A61" s="20" t="s">
        <v>158</v>
      </c>
      <c r="B61" s="40" t="s">
        <v>99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23"/>
    </row>
    <row r="62" spans="1:14" x14ac:dyDescent="0.25">
      <c r="B62" s="78"/>
      <c r="C62" s="9"/>
      <c r="D62" s="9"/>
    </row>
    <row r="63" spans="1:14" x14ac:dyDescent="0.25">
      <c r="B63" s="78"/>
      <c r="C63" s="9"/>
      <c r="D63" s="9"/>
    </row>
    <row r="64" spans="1:14" x14ac:dyDescent="0.25">
      <c r="B64" s="78"/>
      <c r="C64" s="9"/>
      <c r="D64" s="9"/>
    </row>
    <row r="65" spans="2:4" x14ac:dyDescent="0.25">
      <c r="B65" s="78"/>
      <c r="C65" s="9"/>
      <c r="D65" s="9"/>
    </row>
    <row r="66" spans="2:4" x14ac:dyDescent="0.25">
      <c r="B66" s="78"/>
      <c r="C66" s="9"/>
      <c r="D66" s="9"/>
    </row>
    <row r="67" spans="2:4" x14ac:dyDescent="0.25">
      <c r="B67" s="78"/>
      <c r="C67" s="9"/>
      <c r="D67" s="9"/>
    </row>
    <row r="68" spans="2:4" x14ac:dyDescent="0.25">
      <c r="B68" s="9"/>
      <c r="C68" s="9"/>
      <c r="D68" s="9"/>
    </row>
    <row r="69" spans="2:4" x14ac:dyDescent="0.25">
      <c r="B69" s="9"/>
      <c r="C69" s="9"/>
      <c r="D69" s="9"/>
    </row>
    <row r="70" spans="2:4" x14ac:dyDescent="0.25">
      <c r="B70" s="9"/>
      <c r="C70" s="9"/>
      <c r="D70" s="9"/>
    </row>
    <row r="71" spans="2:4" x14ac:dyDescent="0.25">
      <c r="B71" s="9"/>
      <c r="C71" s="9"/>
      <c r="D71" s="9"/>
    </row>
    <row r="72" spans="2:4" x14ac:dyDescent="0.25">
      <c r="B72" s="9"/>
      <c r="C72" s="9"/>
      <c r="D72" s="9"/>
    </row>
    <row r="73" spans="2:4" x14ac:dyDescent="0.25">
      <c r="B73" s="9"/>
      <c r="C73" s="9"/>
      <c r="D73" s="9"/>
    </row>
    <row r="74" spans="2:4" x14ac:dyDescent="0.25">
      <c r="B74" s="9"/>
      <c r="C74" s="9"/>
      <c r="D74" s="9"/>
    </row>
    <row r="75" spans="2:4" x14ac:dyDescent="0.25">
      <c r="B75" s="9"/>
      <c r="C75" s="9"/>
      <c r="D75" s="9"/>
    </row>
    <row r="76" spans="2:4" x14ac:dyDescent="0.25">
      <c r="B76" s="9"/>
      <c r="C76" s="9"/>
      <c r="D76" s="9"/>
    </row>
  </sheetData>
  <sheetProtection selectLockedCells="1" selectUnlockedCells="1"/>
  <mergeCells count="15">
    <mergeCell ref="I6:K6"/>
    <mergeCell ref="L6:N6"/>
    <mergeCell ref="C7:C8"/>
    <mergeCell ref="D7:D8"/>
    <mergeCell ref="E7:E8"/>
    <mergeCell ref="F7:H7"/>
    <mergeCell ref="I7:K7"/>
    <mergeCell ref="L7:N7"/>
    <mergeCell ref="B10:K10"/>
    <mergeCell ref="B33:K33"/>
    <mergeCell ref="E1:N1"/>
    <mergeCell ref="A2:H2"/>
    <mergeCell ref="A6:A9"/>
    <mergeCell ref="B6:B8"/>
    <mergeCell ref="F6:H6"/>
  </mergeCells>
  <pageMargins left="0.31527777777777777" right="0.19652777777777777" top="0.55138888888888893" bottom="0.78749999999999998" header="0.51180555555555551" footer="0"/>
  <pageSetup paperSize="9" scale="65" firstPageNumber="0" orientation="portrait" horizontalDpi="300" verticalDpi="300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O80"/>
  <sheetViews>
    <sheetView topLeftCell="A4" workbookViewId="0">
      <pane ySplit="3480" topLeftCell="A22" activePane="bottomLeft"/>
      <selection activeCell="A4" sqref="A4"/>
      <selection pane="bottomLeft" activeCell="N12" sqref="N12"/>
    </sheetView>
  </sheetViews>
  <sheetFormatPr defaultRowHeight="15.75" x14ac:dyDescent="0.25"/>
  <cols>
    <col min="1" max="1" width="37.1640625" style="3" customWidth="1"/>
    <col min="2" max="2" width="16.6640625" style="1" customWidth="1"/>
    <col min="3" max="3" width="8.1640625" style="1" customWidth="1"/>
    <col min="4" max="4" width="8.83203125" style="1" customWidth="1"/>
    <col min="5" max="5" width="12" style="1" customWidth="1"/>
    <col min="6" max="8" width="9.33203125" style="1"/>
    <col min="9" max="10" width="9.5" style="1" customWidth="1"/>
    <col min="11" max="13" width="9.33203125" style="1"/>
    <col min="14" max="14" width="10" style="1" customWidth="1"/>
    <col min="15" max="16384" width="9.33203125" style="1"/>
  </cols>
  <sheetData>
    <row r="1" spans="1:15" x14ac:dyDescent="0.25">
      <c r="E1" s="159" t="s">
        <v>163</v>
      </c>
      <c r="F1" s="159"/>
      <c r="G1" s="159"/>
      <c r="H1" s="159"/>
      <c r="I1" s="159"/>
      <c r="J1" s="159"/>
      <c r="K1" s="159"/>
      <c r="L1" s="159"/>
      <c r="M1" s="159"/>
      <c r="N1" s="159"/>
    </row>
    <row r="2" spans="1:15" x14ac:dyDescent="0.25">
      <c r="A2" s="155" t="s">
        <v>164</v>
      </c>
      <c r="B2" s="155"/>
      <c r="C2" s="155"/>
      <c r="D2" s="155"/>
      <c r="E2" s="155"/>
      <c r="F2" s="155"/>
      <c r="G2" s="155"/>
      <c r="H2" s="155"/>
    </row>
    <row r="3" spans="1:15" x14ac:dyDescent="0.25">
      <c r="A3" s="1"/>
    </row>
    <row r="4" spans="1:15" x14ac:dyDescent="0.25">
      <c r="A4" s="1" t="s">
        <v>165</v>
      </c>
    </row>
    <row r="6" spans="1:15" ht="15.75" customHeight="1" x14ac:dyDescent="0.25">
      <c r="A6" s="148"/>
      <c r="B6" s="149" t="s">
        <v>68</v>
      </c>
      <c r="C6" s="50">
        <v>2017</v>
      </c>
      <c r="D6" s="50">
        <v>2018</v>
      </c>
      <c r="E6" s="50">
        <v>2019</v>
      </c>
      <c r="F6" s="161">
        <v>2020</v>
      </c>
      <c r="G6" s="161"/>
      <c r="H6" s="161"/>
      <c r="I6" s="161">
        <v>2021</v>
      </c>
      <c r="J6" s="161"/>
      <c r="K6" s="161"/>
      <c r="L6" s="158">
        <v>2022</v>
      </c>
      <c r="M6" s="158"/>
      <c r="N6" s="158"/>
    </row>
    <row r="7" spans="1:15" ht="12.75" customHeight="1" x14ac:dyDescent="0.25">
      <c r="A7" s="148"/>
      <c r="B7" s="149"/>
      <c r="C7" s="162" t="s">
        <v>6</v>
      </c>
      <c r="D7" s="162" t="s">
        <v>6</v>
      </c>
      <c r="E7" s="160" t="s">
        <v>7</v>
      </c>
      <c r="F7" s="158" t="s">
        <v>8</v>
      </c>
      <c r="G7" s="158"/>
      <c r="H7" s="158"/>
      <c r="I7" s="158" t="s">
        <v>8</v>
      </c>
      <c r="J7" s="158"/>
      <c r="K7" s="158"/>
      <c r="L7" s="158" t="s">
        <v>8</v>
      </c>
      <c r="M7" s="158"/>
      <c r="N7" s="158"/>
    </row>
    <row r="8" spans="1:15" ht="51" x14ac:dyDescent="0.25">
      <c r="A8" s="148"/>
      <c r="B8" s="149"/>
      <c r="C8" s="162"/>
      <c r="D8" s="162"/>
      <c r="E8" s="160"/>
      <c r="F8" s="15" t="s">
        <v>9</v>
      </c>
      <c r="G8" s="15" t="s">
        <v>10</v>
      </c>
      <c r="H8" s="15" t="s">
        <v>11</v>
      </c>
      <c r="I8" s="15" t="s">
        <v>9</v>
      </c>
      <c r="J8" s="15" t="s">
        <v>10</v>
      </c>
      <c r="K8" s="15" t="s">
        <v>11</v>
      </c>
      <c r="L8" s="15" t="s">
        <v>9</v>
      </c>
      <c r="M8" s="15" t="s">
        <v>10</v>
      </c>
      <c r="N8" s="15" t="s">
        <v>11</v>
      </c>
    </row>
    <row r="9" spans="1:15" ht="12.75" customHeight="1" x14ac:dyDescent="0.25">
      <c r="A9" s="163" t="s">
        <v>166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5" ht="18.75" customHeight="1" x14ac:dyDescent="0.25">
      <c r="A10" s="163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</row>
    <row r="11" spans="1:15" ht="17.25" customHeight="1" x14ac:dyDescent="0.25">
      <c r="A11" s="85" t="s">
        <v>167</v>
      </c>
      <c r="B11" s="72" t="s">
        <v>14</v>
      </c>
      <c r="C11" s="86">
        <f>C16+C17</f>
        <v>7773.5460000000003</v>
      </c>
      <c r="D11" s="86">
        <f>D16+D17</f>
        <v>7420.7829999999994</v>
      </c>
      <c r="E11" s="86">
        <f>E16+E17</f>
        <v>8171.1</v>
      </c>
      <c r="F11" s="86">
        <f>F12*F13</f>
        <v>5479.08608</v>
      </c>
      <c r="G11" s="86">
        <f>G12*G13</f>
        <v>5468.5695999999998</v>
      </c>
      <c r="H11" s="86">
        <f>H12*H13</f>
        <v>5468.5695999999998</v>
      </c>
      <c r="I11" s="86">
        <f>I12*F13*I13</f>
        <v>24972.572</v>
      </c>
      <c r="J11" s="86">
        <f>J12*G13*J13</f>
        <v>2490.0719999999997</v>
      </c>
      <c r="K11" s="86">
        <f>K12*H13*K13</f>
        <v>2487.6800000000003</v>
      </c>
      <c r="L11" s="86">
        <f>L12*L13*F13*I13</f>
        <v>76546.362000000008</v>
      </c>
      <c r="M11" s="86">
        <f>M12*M13*G13*J13</f>
        <v>5635.1411999999991</v>
      </c>
      <c r="N11" s="87">
        <f>N12*N13*N13*K13*H13</f>
        <v>5860.546848</v>
      </c>
    </row>
    <row r="12" spans="1:15" x14ac:dyDescent="0.25">
      <c r="A12" s="88" t="s">
        <v>168</v>
      </c>
      <c r="B12" s="72" t="s">
        <v>14</v>
      </c>
      <c r="C12" s="60" t="s">
        <v>16</v>
      </c>
      <c r="D12" s="86">
        <f t="shared" ref="D12:N12" si="0">D17+D18</f>
        <v>7420.7829999999994</v>
      </c>
      <c r="E12" s="86">
        <f t="shared" si="0"/>
        <v>8171.1</v>
      </c>
      <c r="F12" s="86">
        <f t="shared" si="0"/>
        <v>5258.24</v>
      </c>
      <c r="G12" s="86">
        <f t="shared" si="0"/>
        <v>5258.24</v>
      </c>
      <c r="H12" s="86">
        <f t="shared" si="0"/>
        <v>5258.24</v>
      </c>
      <c r="I12" s="86">
        <f t="shared" si="0"/>
        <v>2300</v>
      </c>
      <c r="J12" s="86">
        <f t="shared" si="0"/>
        <v>2300</v>
      </c>
      <c r="K12" s="86">
        <f t="shared" si="0"/>
        <v>2300</v>
      </c>
      <c r="L12" s="86">
        <f t="shared" si="0"/>
        <v>5000</v>
      </c>
      <c r="M12" s="86">
        <f t="shared" si="0"/>
        <v>5000</v>
      </c>
      <c r="N12" s="87">
        <f t="shared" si="0"/>
        <v>5000</v>
      </c>
    </row>
    <row r="13" spans="1:15" x14ac:dyDescent="0.25">
      <c r="A13" s="88" t="s">
        <v>85</v>
      </c>
      <c r="B13" s="72" t="s">
        <v>18</v>
      </c>
      <c r="C13" s="86"/>
      <c r="D13" s="86"/>
      <c r="E13" s="86"/>
      <c r="F13" s="89">
        <v>1.042</v>
      </c>
      <c r="G13" s="89">
        <v>1.04</v>
      </c>
      <c r="H13" s="89">
        <v>1.04</v>
      </c>
      <c r="I13" s="89">
        <v>10.42</v>
      </c>
      <c r="J13" s="89">
        <v>1.0409999999999999</v>
      </c>
      <c r="K13" s="89">
        <v>1.04</v>
      </c>
      <c r="L13" s="89">
        <v>1.41</v>
      </c>
      <c r="M13" s="89">
        <v>1.0409999999999999</v>
      </c>
      <c r="N13" s="90">
        <v>1.0409999999999999</v>
      </c>
    </row>
    <row r="14" spans="1:15" ht="31.5" customHeight="1" x14ac:dyDescent="0.25">
      <c r="A14" s="91" t="s">
        <v>169</v>
      </c>
      <c r="B14" s="92" t="s">
        <v>170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21"/>
    </row>
    <row r="15" spans="1:15" x14ac:dyDescent="0.25">
      <c r="A15" s="88" t="s">
        <v>171</v>
      </c>
      <c r="B15" s="93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21"/>
    </row>
    <row r="16" spans="1:15" ht="31.5" customHeight="1" x14ac:dyDescent="0.25">
      <c r="A16" s="94" t="s">
        <v>172</v>
      </c>
      <c r="B16" s="95" t="s">
        <v>14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21"/>
      <c r="O16" s="96"/>
    </row>
    <row r="17" spans="1:14" ht="28.5" customHeight="1" x14ac:dyDescent="0.25">
      <c r="A17" s="94" t="s">
        <v>173</v>
      </c>
      <c r="B17" s="95" t="s">
        <v>14</v>
      </c>
      <c r="C17" s="86">
        <f t="shared" ref="C17:N17" si="1">C20+C25+C26</f>
        <v>7773.5460000000003</v>
      </c>
      <c r="D17" s="86">
        <f t="shared" si="1"/>
        <v>7420.7829999999994</v>
      </c>
      <c r="E17" s="86">
        <f>E20+E25+E26</f>
        <v>8171.1</v>
      </c>
      <c r="F17" s="86">
        <f t="shared" si="1"/>
        <v>5258.24</v>
      </c>
      <c r="G17" s="86">
        <f t="shared" si="1"/>
        <v>5258.24</v>
      </c>
      <c r="H17" s="86">
        <f t="shared" si="1"/>
        <v>5258.24</v>
      </c>
      <c r="I17" s="86">
        <f t="shared" si="1"/>
        <v>2300</v>
      </c>
      <c r="J17" s="86">
        <f t="shared" si="1"/>
        <v>2300</v>
      </c>
      <c r="K17" s="86">
        <f t="shared" si="1"/>
        <v>2300</v>
      </c>
      <c r="L17" s="86">
        <f t="shared" si="1"/>
        <v>5000</v>
      </c>
      <c r="M17" s="86">
        <f t="shared" si="1"/>
        <v>5000</v>
      </c>
      <c r="N17" s="87">
        <f t="shared" si="1"/>
        <v>5000</v>
      </c>
    </row>
    <row r="18" spans="1:14" ht="28.5" customHeight="1" x14ac:dyDescent="0.25">
      <c r="A18" s="94" t="s">
        <v>174</v>
      </c>
      <c r="B18" s="95" t="s">
        <v>14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44.25" x14ac:dyDescent="0.25">
      <c r="A19" s="97" t="s">
        <v>175</v>
      </c>
      <c r="B19" s="72" t="s">
        <v>14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21"/>
    </row>
    <row r="20" spans="1:14" ht="27.75" customHeight="1" x14ac:dyDescent="0.25">
      <c r="A20" s="94" t="s">
        <v>176</v>
      </c>
      <c r="B20" s="95" t="s">
        <v>14</v>
      </c>
      <c r="C20" s="86">
        <f>C22+C23+C24</f>
        <v>7464.1900000000005</v>
      </c>
      <c r="D20" s="86">
        <f>D22+D23+D24</f>
        <v>6820.7829999999994</v>
      </c>
      <c r="E20" s="86">
        <f t="shared" ref="E20:N20" si="2">E22+E23+E24</f>
        <v>8171.1</v>
      </c>
      <c r="F20" s="86">
        <f t="shared" si="2"/>
        <v>5258.24</v>
      </c>
      <c r="G20" s="86">
        <f t="shared" si="2"/>
        <v>5258.24</v>
      </c>
      <c r="H20" s="86">
        <f t="shared" si="2"/>
        <v>5258.24</v>
      </c>
      <c r="I20" s="86">
        <f t="shared" si="2"/>
        <v>2300</v>
      </c>
      <c r="J20" s="86">
        <f t="shared" si="2"/>
        <v>2300</v>
      </c>
      <c r="K20" s="86">
        <f t="shared" si="2"/>
        <v>2300</v>
      </c>
      <c r="L20" s="86">
        <f t="shared" si="2"/>
        <v>5000</v>
      </c>
      <c r="M20" s="86">
        <f t="shared" si="2"/>
        <v>5000</v>
      </c>
      <c r="N20" s="87">
        <f t="shared" si="2"/>
        <v>5000</v>
      </c>
    </row>
    <row r="21" spans="1:14" ht="15.75" customHeight="1" x14ac:dyDescent="0.25">
      <c r="A21" s="94" t="s">
        <v>177</v>
      </c>
      <c r="B21" s="9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14.25" customHeight="1" x14ac:dyDescent="0.25">
      <c r="A22" s="98" t="s">
        <v>178</v>
      </c>
      <c r="B22" s="99" t="s">
        <v>179</v>
      </c>
      <c r="C22" s="52">
        <v>757.81</v>
      </c>
      <c r="D22" s="52">
        <v>697.28300000000002</v>
      </c>
      <c r="E22" s="52">
        <v>4425.3</v>
      </c>
      <c r="F22" s="52"/>
      <c r="G22" s="52"/>
      <c r="H22" s="52"/>
      <c r="I22" s="52"/>
      <c r="J22" s="52"/>
      <c r="K22" s="52"/>
      <c r="L22" s="52"/>
      <c r="M22" s="52"/>
      <c r="N22" s="21"/>
    </row>
    <row r="23" spans="1:14" x14ac:dyDescent="0.25">
      <c r="A23" s="98" t="s">
        <v>180</v>
      </c>
      <c r="B23" s="99" t="s">
        <v>179</v>
      </c>
      <c r="C23" s="52">
        <v>1346.45</v>
      </c>
      <c r="D23" s="52">
        <v>4364.3999999999996</v>
      </c>
      <c r="E23" s="52">
        <v>1045.8</v>
      </c>
      <c r="F23" s="52">
        <v>2149.56</v>
      </c>
      <c r="G23" s="52">
        <v>2149.56</v>
      </c>
      <c r="H23" s="52">
        <v>2149.56</v>
      </c>
      <c r="I23" s="52"/>
      <c r="J23" s="52"/>
      <c r="K23" s="52"/>
      <c r="L23" s="52"/>
      <c r="M23" s="52"/>
      <c r="N23" s="21"/>
    </row>
    <row r="24" spans="1:14" x14ac:dyDescent="0.25">
      <c r="A24" s="98" t="s">
        <v>181</v>
      </c>
      <c r="B24" s="99" t="s">
        <v>179</v>
      </c>
      <c r="C24" s="52">
        <v>5359.93</v>
      </c>
      <c r="D24" s="52">
        <v>1759.1</v>
      </c>
      <c r="E24" s="52">
        <v>2700</v>
      </c>
      <c r="F24" s="52">
        <v>3108.68</v>
      </c>
      <c r="G24" s="52">
        <v>3108.68</v>
      </c>
      <c r="H24" s="52">
        <v>3108.68</v>
      </c>
      <c r="I24" s="52">
        <v>2300</v>
      </c>
      <c r="J24" s="52">
        <v>2300</v>
      </c>
      <c r="K24" s="52">
        <v>2300</v>
      </c>
      <c r="L24" s="52">
        <v>5000</v>
      </c>
      <c r="M24" s="52">
        <v>5000</v>
      </c>
      <c r="N24" s="21">
        <v>5000</v>
      </c>
    </row>
    <row r="25" spans="1:14" ht="30" x14ac:dyDescent="0.25">
      <c r="A25" s="100" t="s">
        <v>182</v>
      </c>
      <c r="B25" s="99" t="s">
        <v>14</v>
      </c>
      <c r="C25" s="52">
        <v>309.35599999999999</v>
      </c>
      <c r="D25" s="52">
        <v>600</v>
      </c>
      <c r="E25" s="52">
        <v>0</v>
      </c>
      <c r="F25" s="52"/>
      <c r="G25" s="52"/>
      <c r="H25" s="52"/>
      <c r="I25" s="52"/>
      <c r="J25" s="52"/>
      <c r="K25" s="52"/>
      <c r="L25" s="52"/>
      <c r="M25" s="52"/>
      <c r="N25" s="21"/>
    </row>
    <row r="26" spans="1:14" x14ac:dyDescent="0.25">
      <c r="A26" s="100" t="s">
        <v>183</v>
      </c>
      <c r="B26" s="99" t="s">
        <v>14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21"/>
    </row>
    <row r="27" spans="1:14" ht="15" customHeight="1" x14ac:dyDescent="0.25">
      <c r="A27" s="100"/>
      <c r="B27" s="52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21"/>
    </row>
    <row r="28" spans="1:14" ht="69.75" customHeight="1" x14ac:dyDescent="0.25">
      <c r="A28" s="101" t="s">
        <v>184</v>
      </c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104"/>
      <c r="N28" s="105"/>
    </row>
    <row r="29" spans="1:14" ht="42.75" customHeight="1" x14ac:dyDescent="0.25">
      <c r="A29" s="101" t="s">
        <v>185</v>
      </c>
      <c r="B29" s="99" t="s">
        <v>14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47"/>
    </row>
    <row r="30" spans="1:14" x14ac:dyDescent="0.25">
      <c r="A30" s="98" t="s">
        <v>186</v>
      </c>
      <c r="B30" s="9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47"/>
    </row>
    <row r="31" spans="1:14" ht="28.5" x14ac:dyDescent="0.25">
      <c r="A31" s="101" t="s">
        <v>187</v>
      </c>
      <c r="B31" s="99" t="s">
        <v>14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47"/>
    </row>
    <row r="32" spans="1:14" ht="27.75" customHeight="1" x14ac:dyDescent="0.25">
      <c r="A32" s="54" t="s">
        <v>188</v>
      </c>
      <c r="B32" s="99" t="s">
        <v>14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47"/>
    </row>
    <row r="33" spans="1:14" ht="27.75" customHeight="1" x14ac:dyDescent="0.25">
      <c r="A33" s="20" t="s">
        <v>38</v>
      </c>
      <c r="B33" s="99" t="s">
        <v>14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47"/>
    </row>
    <row r="34" spans="1:14" ht="27.75" customHeight="1" x14ac:dyDescent="0.25">
      <c r="A34" s="20" t="s">
        <v>39</v>
      </c>
      <c r="B34" s="99" t="s">
        <v>14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47"/>
    </row>
    <row r="35" spans="1:14" ht="27.75" customHeight="1" x14ac:dyDescent="0.25">
      <c r="A35" s="20" t="s">
        <v>189</v>
      </c>
      <c r="B35" s="99" t="s">
        <v>14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47"/>
    </row>
    <row r="36" spans="1:14" ht="27.75" customHeight="1" x14ac:dyDescent="0.25">
      <c r="A36" s="20" t="s">
        <v>190</v>
      </c>
      <c r="B36" s="99" t="s">
        <v>14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47"/>
    </row>
    <row r="37" spans="1:14" ht="27.75" customHeight="1" x14ac:dyDescent="0.25">
      <c r="A37" s="20" t="s">
        <v>191</v>
      </c>
      <c r="B37" s="99" t="s">
        <v>14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47"/>
    </row>
    <row r="38" spans="1:14" ht="27.75" customHeight="1" x14ac:dyDescent="0.25">
      <c r="A38" s="20" t="s">
        <v>192</v>
      </c>
      <c r="B38" s="99" t="s">
        <v>14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47"/>
    </row>
    <row r="39" spans="1:14" ht="90" x14ac:dyDescent="0.25">
      <c r="A39" s="20" t="s">
        <v>43</v>
      </c>
      <c r="B39" s="99" t="s">
        <v>14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47"/>
    </row>
    <row r="40" spans="1:14" ht="27.75" customHeight="1" x14ac:dyDescent="0.25">
      <c r="A40" s="20" t="s">
        <v>193</v>
      </c>
      <c r="B40" s="99" t="s">
        <v>14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47"/>
    </row>
    <row r="41" spans="1:14" ht="45" x14ac:dyDescent="0.25">
      <c r="A41" s="20" t="s">
        <v>45</v>
      </c>
      <c r="B41" s="99" t="s">
        <v>14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47"/>
    </row>
    <row r="42" spans="1:14" ht="27.75" customHeight="1" x14ac:dyDescent="0.25">
      <c r="A42" s="20" t="s">
        <v>46</v>
      </c>
      <c r="B42" s="99" t="s">
        <v>14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47"/>
    </row>
    <row r="43" spans="1:14" ht="60" x14ac:dyDescent="0.25">
      <c r="A43" s="20" t="s">
        <v>47</v>
      </c>
      <c r="B43" s="99" t="s">
        <v>14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47"/>
    </row>
    <row r="44" spans="1:14" ht="45" x14ac:dyDescent="0.25">
      <c r="A44" s="20" t="s">
        <v>48</v>
      </c>
      <c r="B44" s="99" t="s">
        <v>14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47"/>
    </row>
    <row r="45" spans="1:14" ht="45" x14ac:dyDescent="0.25">
      <c r="A45" s="20" t="s">
        <v>194</v>
      </c>
      <c r="B45" s="99" t="s">
        <v>14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47"/>
    </row>
    <row r="46" spans="1:14" ht="27.75" customHeight="1" x14ac:dyDescent="0.25">
      <c r="A46" s="20" t="s">
        <v>50</v>
      </c>
      <c r="B46" s="99" t="s">
        <v>14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47"/>
    </row>
    <row r="47" spans="1:14" ht="27.75" customHeight="1" x14ac:dyDescent="0.25">
      <c r="A47" s="20" t="s">
        <v>51</v>
      </c>
      <c r="B47" s="99" t="s">
        <v>14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47"/>
    </row>
    <row r="48" spans="1:14" ht="45" x14ac:dyDescent="0.25">
      <c r="A48" s="20" t="s">
        <v>52</v>
      </c>
      <c r="B48" s="99" t="s">
        <v>14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47"/>
    </row>
    <row r="49" spans="1:14" ht="27.75" customHeight="1" x14ac:dyDescent="0.25">
      <c r="A49" s="20" t="s">
        <v>53</v>
      </c>
      <c r="B49" s="99" t="s">
        <v>14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47"/>
    </row>
    <row r="50" spans="1:14" ht="63" x14ac:dyDescent="0.25">
      <c r="A50" s="41" t="s">
        <v>54</v>
      </c>
      <c r="B50" s="99" t="s">
        <v>14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47"/>
    </row>
    <row r="51" spans="1:14" ht="47.25" x14ac:dyDescent="0.25">
      <c r="A51" s="41" t="s">
        <v>55</v>
      </c>
      <c r="B51" s="99" t="s">
        <v>14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47"/>
    </row>
    <row r="52" spans="1:14" ht="47.25" x14ac:dyDescent="0.25">
      <c r="A52" s="41" t="s">
        <v>56</v>
      </c>
      <c r="B52" s="99" t="s">
        <v>14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47"/>
    </row>
    <row r="53" spans="1:14" ht="31.5" x14ac:dyDescent="0.25">
      <c r="A53" s="41" t="s">
        <v>57</v>
      </c>
      <c r="B53" s="99" t="s">
        <v>14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7"/>
    </row>
    <row r="54" spans="1:14" ht="31.5" x14ac:dyDescent="0.25">
      <c r="A54" s="41" t="s">
        <v>58</v>
      </c>
      <c r="B54" s="99" t="s">
        <v>14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47"/>
    </row>
    <row r="55" spans="1:14" ht="29.25" customHeight="1" x14ac:dyDescent="0.25">
      <c r="A55" s="41" t="s">
        <v>59</v>
      </c>
      <c r="B55" s="99" t="s">
        <v>14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47"/>
    </row>
    <row r="56" spans="1:14" ht="28.5" x14ac:dyDescent="0.25">
      <c r="A56" s="106" t="s">
        <v>195</v>
      </c>
      <c r="B56" s="52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47"/>
    </row>
    <row r="57" spans="1:14" ht="12.75" customHeight="1" x14ac:dyDescent="0.25">
      <c r="A57" s="164" t="s">
        <v>196</v>
      </c>
      <c r="B57" s="79"/>
      <c r="C57" s="107"/>
      <c r="D57" s="107"/>
      <c r="E57" s="107"/>
      <c r="F57" s="107"/>
      <c r="G57" s="107"/>
      <c r="H57" s="107"/>
      <c r="I57" s="107"/>
      <c r="J57" s="107"/>
      <c r="K57" s="107"/>
      <c r="L57" s="108"/>
      <c r="M57" s="108"/>
      <c r="N57" s="109"/>
    </row>
    <row r="58" spans="1:14" ht="26.25" customHeight="1" x14ac:dyDescent="0.25">
      <c r="A58" s="164"/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2"/>
      <c r="N58" s="113"/>
    </row>
    <row r="59" spans="1:14" x14ac:dyDescent="0.25">
      <c r="A59" s="88" t="s">
        <v>197</v>
      </c>
      <c r="B59" s="72" t="s">
        <v>108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21"/>
    </row>
    <row r="60" spans="1:14" x14ac:dyDescent="0.25">
      <c r="A60" s="88" t="s">
        <v>198</v>
      </c>
      <c r="B60" s="72" t="s">
        <v>199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21"/>
    </row>
    <row r="61" spans="1:14" x14ac:dyDescent="0.25">
      <c r="A61" s="88" t="s">
        <v>200</v>
      </c>
      <c r="B61" s="72" t="s">
        <v>201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21"/>
    </row>
    <row r="62" spans="1:14" x14ac:dyDescent="0.25">
      <c r="A62" s="88" t="s">
        <v>202</v>
      </c>
      <c r="B62" s="72" t="s">
        <v>203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21"/>
    </row>
    <row r="63" spans="1:14" ht="27.75" customHeight="1" x14ac:dyDescent="0.25">
      <c r="A63" s="98" t="s">
        <v>204</v>
      </c>
      <c r="B63" s="72" t="s">
        <v>205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21"/>
    </row>
    <row r="64" spans="1:14" x14ac:dyDescent="0.25">
      <c r="A64" s="98" t="s">
        <v>206</v>
      </c>
      <c r="B64" s="72" t="s">
        <v>201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21"/>
    </row>
    <row r="65" spans="1:14" x14ac:dyDescent="0.25">
      <c r="A65" s="88" t="s">
        <v>207</v>
      </c>
      <c r="B65" s="72" t="s">
        <v>108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21"/>
    </row>
    <row r="66" spans="1:14" ht="30.75" customHeight="1" x14ac:dyDescent="0.25">
      <c r="A66" s="114" t="s">
        <v>208</v>
      </c>
      <c r="B66" s="115"/>
      <c r="C66" s="116"/>
      <c r="D66" s="116"/>
      <c r="E66" s="116"/>
      <c r="F66" s="116"/>
      <c r="G66" s="116"/>
      <c r="H66" s="116"/>
      <c r="I66" s="116"/>
      <c r="J66" s="116"/>
      <c r="K66" s="117"/>
      <c r="L66" s="88"/>
      <c r="M66" s="88"/>
      <c r="N66" s="21"/>
    </row>
    <row r="67" spans="1:14" ht="27" customHeight="1" x14ac:dyDescent="0.25">
      <c r="A67" s="85" t="s">
        <v>209</v>
      </c>
      <c r="B67" s="72" t="s">
        <v>210</v>
      </c>
      <c r="C67" s="88">
        <f>C68</f>
        <v>7773.5499999999993</v>
      </c>
      <c r="D67" s="88">
        <f>D68</f>
        <v>7420.7449999999999</v>
      </c>
      <c r="E67" s="88">
        <f t="shared" ref="E67:N67" si="3">E68</f>
        <v>8171.0590000000002</v>
      </c>
      <c r="F67" s="88">
        <f t="shared" si="3"/>
        <v>5358.24</v>
      </c>
      <c r="G67" s="88">
        <f t="shared" si="3"/>
        <v>5358.24</v>
      </c>
      <c r="H67" s="88">
        <f t="shared" si="3"/>
        <v>2800</v>
      </c>
      <c r="I67" s="88">
        <f t="shared" si="3"/>
        <v>2300</v>
      </c>
      <c r="J67" s="88">
        <f t="shared" si="3"/>
        <v>2300</v>
      </c>
      <c r="K67" s="88">
        <f t="shared" si="3"/>
        <v>2500</v>
      </c>
      <c r="L67" s="88">
        <f t="shared" si="3"/>
        <v>2500</v>
      </c>
      <c r="M67" s="88">
        <f t="shared" si="3"/>
        <v>2500</v>
      </c>
      <c r="N67" s="88">
        <f t="shared" si="3"/>
        <v>2500</v>
      </c>
    </row>
    <row r="68" spans="1:14" ht="27" customHeight="1" x14ac:dyDescent="0.25">
      <c r="A68" s="85" t="s">
        <v>209</v>
      </c>
      <c r="B68" s="72" t="s">
        <v>210</v>
      </c>
      <c r="C68" s="88">
        <f>C70+C71+C72+C73+C74+C75+C76+C77+C78+C79+C80</f>
        <v>7773.5499999999993</v>
      </c>
      <c r="D68" s="88">
        <f>D70+D71+D72+D73+D74+D75+D76+D77+D78+D79+D80</f>
        <v>7420.7449999999999</v>
      </c>
      <c r="E68" s="88">
        <f>E70+E71+E72+E73+E74+E75+E76+E77+E78+E79+E80</f>
        <v>8171.0590000000002</v>
      </c>
      <c r="F68" s="88">
        <f t="shared" ref="F68:N68" si="4">F70+F71+F72+F73+F74+F75+F76+F77+F78+F79+F80</f>
        <v>5358.24</v>
      </c>
      <c r="G68" s="88">
        <f t="shared" si="4"/>
        <v>5358.24</v>
      </c>
      <c r="H68" s="88">
        <f t="shared" si="4"/>
        <v>2800</v>
      </c>
      <c r="I68" s="88">
        <f t="shared" si="4"/>
        <v>2300</v>
      </c>
      <c r="J68" s="88">
        <f t="shared" si="4"/>
        <v>2300</v>
      </c>
      <c r="K68" s="88">
        <f t="shared" si="4"/>
        <v>2500</v>
      </c>
      <c r="L68" s="88">
        <f t="shared" si="4"/>
        <v>2500</v>
      </c>
      <c r="M68" s="88">
        <f t="shared" si="4"/>
        <v>2500</v>
      </c>
      <c r="N68" s="88">
        <f t="shared" si="4"/>
        <v>2500</v>
      </c>
    </row>
    <row r="69" spans="1:14" ht="30" x14ac:dyDescent="0.25">
      <c r="A69" s="85" t="s">
        <v>211</v>
      </c>
      <c r="B69" s="72" t="s">
        <v>18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21"/>
    </row>
    <row r="70" spans="1:14" x14ac:dyDescent="0.25">
      <c r="A70" s="20" t="s">
        <v>212</v>
      </c>
      <c r="B70" s="23"/>
      <c r="C70" s="21">
        <v>4515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</row>
    <row r="71" spans="1:14" ht="30" x14ac:dyDescent="0.25">
      <c r="A71" s="20" t="s">
        <v>213</v>
      </c>
      <c r="B71" s="23"/>
      <c r="C71" s="21">
        <v>0</v>
      </c>
      <c r="D71" s="21">
        <v>4476.3599999999997</v>
      </c>
      <c r="E71" s="21">
        <v>2001.059</v>
      </c>
      <c r="F71" s="21">
        <v>2300</v>
      </c>
      <c r="G71" s="21">
        <v>2300</v>
      </c>
      <c r="H71" s="21">
        <v>2300</v>
      </c>
      <c r="I71" s="21">
        <v>2300</v>
      </c>
      <c r="J71" s="21">
        <v>2300</v>
      </c>
      <c r="K71" s="21">
        <v>2500</v>
      </c>
      <c r="L71" s="21">
        <v>2500</v>
      </c>
      <c r="M71" s="21">
        <v>2500</v>
      </c>
      <c r="N71" s="21">
        <v>2500</v>
      </c>
    </row>
    <row r="72" spans="1:14" ht="30" x14ac:dyDescent="0.25">
      <c r="A72" s="20" t="s">
        <v>214</v>
      </c>
      <c r="B72" s="23"/>
      <c r="C72" s="21">
        <v>1019.86</v>
      </c>
      <c r="D72" s="21">
        <v>944.38499999999999</v>
      </c>
      <c r="E72" s="21">
        <v>1960</v>
      </c>
      <c r="F72" s="21">
        <v>1758.24</v>
      </c>
      <c r="G72" s="21">
        <v>1758.24</v>
      </c>
      <c r="H72" s="21"/>
      <c r="I72" s="21"/>
      <c r="J72" s="21"/>
      <c r="K72" s="21"/>
      <c r="L72" s="21"/>
      <c r="M72" s="21"/>
      <c r="N72" s="21"/>
    </row>
    <row r="73" spans="1:14" ht="30" x14ac:dyDescent="0.25">
      <c r="A73" s="20" t="s">
        <v>215</v>
      </c>
      <c r="B73" s="23"/>
      <c r="C73" s="21"/>
      <c r="D73" s="21"/>
      <c r="E73" s="21">
        <v>4000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45" x14ac:dyDescent="0.25">
      <c r="A74" s="20" t="s">
        <v>216</v>
      </c>
      <c r="B74" s="23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x14ac:dyDescent="0.25">
      <c r="A75" s="20" t="s">
        <v>217</v>
      </c>
      <c r="B75" s="2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x14ac:dyDescent="0.25">
      <c r="A76" s="20" t="s">
        <v>218</v>
      </c>
      <c r="B76" s="2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0" x14ac:dyDescent="0.25">
      <c r="A77" s="20" t="s">
        <v>219</v>
      </c>
      <c r="B77" s="23"/>
      <c r="C77" s="21">
        <v>2238.69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0" x14ac:dyDescent="0.25">
      <c r="A78" s="20" t="s">
        <v>220</v>
      </c>
      <c r="B78" s="23"/>
      <c r="C78" s="21"/>
      <c r="D78" s="21"/>
      <c r="E78" s="21">
        <v>0</v>
      </c>
      <c r="F78" s="21">
        <v>500</v>
      </c>
      <c r="G78" s="21">
        <v>500</v>
      </c>
      <c r="H78" s="21">
        <v>500</v>
      </c>
      <c r="I78" s="21"/>
      <c r="J78" s="21"/>
      <c r="K78" s="21"/>
      <c r="L78" s="21"/>
      <c r="M78" s="21"/>
      <c r="N78" s="21"/>
    </row>
    <row r="79" spans="1:14" x14ac:dyDescent="0.25">
      <c r="A79" s="21" t="s">
        <v>221</v>
      </c>
      <c r="B79" s="23"/>
      <c r="C79" s="23"/>
      <c r="D79" s="23">
        <v>2000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75" x14ac:dyDescent="0.25">
      <c r="A80" s="20" t="s">
        <v>222</v>
      </c>
      <c r="B80" s="23"/>
      <c r="C80" s="23"/>
      <c r="D80" s="23"/>
      <c r="E80" s="23">
        <v>210</v>
      </c>
      <c r="F80" s="23">
        <v>800</v>
      </c>
      <c r="G80" s="23">
        <v>800</v>
      </c>
      <c r="H80" s="23"/>
      <c r="I80" s="23"/>
      <c r="J80" s="23"/>
      <c r="K80" s="23"/>
      <c r="L80" s="23"/>
      <c r="M80" s="23"/>
      <c r="N80" s="23"/>
    </row>
  </sheetData>
  <sheetProtection selectLockedCells="1" selectUnlockedCells="1"/>
  <mergeCells count="15">
    <mergeCell ref="I6:K6"/>
    <mergeCell ref="L6:N6"/>
    <mergeCell ref="C7:C8"/>
    <mergeCell ref="D7:D8"/>
    <mergeCell ref="E7:E8"/>
    <mergeCell ref="F7:H7"/>
    <mergeCell ref="I7:K7"/>
    <mergeCell ref="L7:N7"/>
    <mergeCell ref="A9:A10"/>
    <mergeCell ref="A57:A58"/>
    <mergeCell ref="E1:N1"/>
    <mergeCell ref="A2:H2"/>
    <mergeCell ref="A6:A8"/>
    <mergeCell ref="B6:B8"/>
    <mergeCell ref="F6:H6"/>
  </mergeCells>
  <pageMargins left="0.11805555555555555" right="0.19652777777777777" top="0.39374999999999999" bottom="0.51180555555555551" header="0.51180555555555551" footer="0.51180555555555551"/>
  <pageSetup paperSize="9" scale="65" firstPageNumber="0" orientation="portrait" horizontalDpi="300" verticalDpi="300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N22"/>
  <sheetViews>
    <sheetView workbookViewId="0">
      <selection activeCell="F8" sqref="F8:H8"/>
    </sheetView>
  </sheetViews>
  <sheetFormatPr defaultRowHeight="15.75" x14ac:dyDescent="0.25"/>
  <cols>
    <col min="1" max="1" width="32.5" style="1" customWidth="1"/>
    <col min="2" max="2" width="12" style="1" customWidth="1"/>
    <col min="3" max="3" width="10.33203125" style="1" customWidth="1"/>
    <col min="4" max="4" width="9.5" style="1" customWidth="1"/>
    <col min="5" max="5" width="9.6640625" style="1" customWidth="1"/>
    <col min="6" max="6" width="10.5" style="1" customWidth="1"/>
    <col min="7" max="7" width="10.6640625" style="1" customWidth="1"/>
    <col min="8" max="8" width="10.5" style="1" customWidth="1"/>
    <col min="9" max="9" width="9.83203125" style="1" customWidth="1"/>
    <col min="10" max="10" width="10.5" style="1" customWidth="1"/>
    <col min="11" max="11" width="11.5" style="1" customWidth="1"/>
    <col min="12" max="13" width="11.33203125" style="1" customWidth="1"/>
    <col min="14" max="14" width="11" style="1" customWidth="1"/>
    <col min="15" max="16384" width="9.33203125" style="1"/>
  </cols>
  <sheetData>
    <row r="1" spans="1:14" x14ac:dyDescent="0.25">
      <c r="E1" s="159" t="s">
        <v>223</v>
      </c>
      <c r="F1" s="159"/>
      <c r="G1" s="159"/>
      <c r="H1" s="159"/>
      <c r="I1" s="159"/>
      <c r="J1" s="159"/>
      <c r="K1" s="159"/>
      <c r="L1" s="159"/>
      <c r="M1" s="159"/>
      <c r="N1" s="159"/>
    </row>
    <row r="3" spans="1:14" x14ac:dyDescent="0.25">
      <c r="A3" s="165" t="s">
        <v>224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9.75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25">
      <c r="A5" s="165" t="s">
        <v>225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8" spans="1:14" ht="15.75" customHeight="1" x14ac:dyDescent="0.25">
      <c r="A8" s="148"/>
      <c r="B8" s="160" t="s">
        <v>68</v>
      </c>
      <c r="C8" s="50">
        <v>2017</v>
      </c>
      <c r="D8" s="50">
        <v>2018</v>
      </c>
      <c r="E8" s="50">
        <v>2019</v>
      </c>
      <c r="F8" s="161">
        <v>2020</v>
      </c>
      <c r="G8" s="161"/>
      <c r="H8" s="161"/>
      <c r="I8" s="161">
        <v>2021</v>
      </c>
      <c r="J8" s="161"/>
      <c r="K8" s="161"/>
      <c r="L8" s="158">
        <v>2022</v>
      </c>
      <c r="M8" s="158"/>
      <c r="N8" s="158"/>
    </row>
    <row r="9" spans="1:14" ht="19.5" customHeight="1" x14ac:dyDescent="0.25">
      <c r="A9" s="148"/>
      <c r="B9" s="160"/>
      <c r="C9" s="162" t="s">
        <v>6</v>
      </c>
      <c r="D9" s="162" t="s">
        <v>6</v>
      </c>
      <c r="E9" s="160" t="s">
        <v>7</v>
      </c>
      <c r="F9" s="158" t="s">
        <v>8</v>
      </c>
      <c r="G9" s="158"/>
      <c r="H9" s="158"/>
      <c r="I9" s="158" t="s">
        <v>8</v>
      </c>
      <c r="J9" s="158"/>
      <c r="K9" s="158"/>
      <c r="L9" s="158" t="s">
        <v>8</v>
      </c>
      <c r="M9" s="158"/>
      <c r="N9" s="158"/>
    </row>
    <row r="10" spans="1:14" ht="38.25" customHeight="1" x14ac:dyDescent="0.25">
      <c r="A10" s="148"/>
      <c r="B10" s="160"/>
      <c r="C10" s="162"/>
      <c r="D10" s="162"/>
      <c r="E10" s="160"/>
      <c r="F10" s="15" t="s">
        <v>9</v>
      </c>
      <c r="G10" s="15" t="s">
        <v>10</v>
      </c>
      <c r="H10" s="15" t="s">
        <v>11</v>
      </c>
      <c r="I10" s="15" t="s">
        <v>9</v>
      </c>
      <c r="J10" s="15" t="s">
        <v>10</v>
      </c>
      <c r="K10" s="15" t="s">
        <v>11</v>
      </c>
      <c r="L10" s="15" t="s">
        <v>9</v>
      </c>
      <c r="M10" s="15" t="s">
        <v>10</v>
      </c>
      <c r="N10" s="15" t="s">
        <v>11</v>
      </c>
    </row>
    <row r="11" spans="1:14" ht="16.5" customHeight="1" x14ac:dyDescent="0.25">
      <c r="A11" s="119" t="s">
        <v>226</v>
      </c>
      <c r="B11" s="23"/>
      <c r="C11" s="120">
        <f>C14+C19</f>
        <v>140400</v>
      </c>
      <c r="D11" s="120">
        <f t="shared" ref="D11:N11" si="0">D14+D19</f>
        <v>180890</v>
      </c>
      <c r="E11" s="120">
        <f t="shared" si="0"/>
        <v>201056.3</v>
      </c>
      <c r="F11" s="120">
        <f t="shared" si="0"/>
        <v>210348.19099999999</v>
      </c>
      <c r="G11" s="120">
        <f t="shared" si="0"/>
        <v>202020</v>
      </c>
      <c r="H11" s="120">
        <f t="shared" si="0"/>
        <v>202020</v>
      </c>
      <c r="I11" s="120">
        <f t="shared" si="0"/>
        <v>221169.67902299995</v>
      </c>
      <c r="J11" s="120">
        <f t="shared" si="0"/>
        <v>222300.56868599998</v>
      </c>
      <c r="K11" s="120">
        <f t="shared" si="0"/>
        <v>222300.56868599998</v>
      </c>
      <c r="L11" s="120">
        <f t="shared" si="0"/>
        <v>231558.43177219795</v>
      </c>
      <c r="M11" s="120">
        <f t="shared" si="0"/>
        <v>223997.519592</v>
      </c>
      <c r="N11" s="120">
        <f t="shared" si="0"/>
        <v>232733.42285608797</v>
      </c>
    </row>
    <row r="12" spans="1:14" x14ac:dyDescent="0.25">
      <c r="A12" s="23"/>
      <c r="B12" s="2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</row>
    <row r="13" spans="1:14" ht="29.25" customHeight="1" x14ac:dyDescent="0.25">
      <c r="A13" s="122" t="s">
        <v>227</v>
      </c>
      <c r="B13" s="23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</row>
    <row r="14" spans="1:14" ht="31.5" x14ac:dyDescent="0.25">
      <c r="A14" s="38" t="s">
        <v>167</v>
      </c>
      <c r="B14" s="10" t="s">
        <v>14</v>
      </c>
      <c r="C14" s="120">
        <v>105000</v>
      </c>
      <c r="D14" s="120">
        <v>126690</v>
      </c>
      <c r="E14" s="120">
        <f>E15*E16</f>
        <v>142725.79999999999</v>
      </c>
      <c r="F14" s="121">
        <f>F15*E16*F16</f>
        <v>149314.519</v>
      </c>
      <c r="G14" s="121">
        <f>G15*G16</f>
        <v>144004</v>
      </c>
      <c r="H14" s="121">
        <f>H15*H16</f>
        <v>144004</v>
      </c>
      <c r="I14" s="121">
        <f>I15*E16*F16*I16</f>
        <v>157251.07613399997</v>
      </c>
      <c r="J14" s="121">
        <f>J15*E16*G16*J16</f>
        <v>158382.08455999999</v>
      </c>
      <c r="K14" s="121">
        <f>K15*E16*H16*K16</f>
        <v>158382.08455999999</v>
      </c>
      <c r="L14" s="121">
        <f>L15*E16*F16*I16*L16</f>
        <v>164559.29161475998</v>
      </c>
      <c r="M14" s="121">
        <f>M15*E16*G16*J16</f>
        <v>159513.38516400001</v>
      </c>
      <c r="N14" s="121">
        <f>N15*E16*H16*K16*N16</f>
        <v>165734.407185396</v>
      </c>
    </row>
    <row r="15" spans="1:14" x14ac:dyDescent="0.25">
      <c r="A15" s="24" t="s">
        <v>168</v>
      </c>
      <c r="B15" s="10" t="s">
        <v>14</v>
      </c>
      <c r="C15" s="123" t="s">
        <v>16</v>
      </c>
      <c r="D15" s="120">
        <v>123600</v>
      </c>
      <c r="E15" s="120">
        <v>135800</v>
      </c>
      <c r="F15" s="120">
        <v>137000</v>
      </c>
      <c r="G15" s="120">
        <v>139000</v>
      </c>
      <c r="H15" s="120">
        <v>139000</v>
      </c>
      <c r="I15" s="120">
        <v>139000</v>
      </c>
      <c r="J15" s="120">
        <v>140000</v>
      </c>
      <c r="K15" s="120">
        <v>140000</v>
      </c>
      <c r="L15" s="120">
        <v>140000</v>
      </c>
      <c r="M15" s="120">
        <v>141000</v>
      </c>
      <c r="N15" s="121">
        <v>141000</v>
      </c>
    </row>
    <row r="16" spans="1:14" x14ac:dyDescent="0.25">
      <c r="A16" s="24" t="s">
        <v>85</v>
      </c>
      <c r="B16" s="10" t="s">
        <v>18</v>
      </c>
      <c r="C16" s="120"/>
      <c r="D16" s="120"/>
      <c r="E16" s="124">
        <v>1.0509999999999999</v>
      </c>
      <c r="F16" s="124">
        <v>1.0369999999999999</v>
      </c>
      <c r="G16" s="124">
        <v>1.036</v>
      </c>
      <c r="H16" s="124">
        <v>1.036</v>
      </c>
      <c r="I16" s="124">
        <v>1.038</v>
      </c>
      <c r="J16" s="124">
        <v>1.0389999999999999</v>
      </c>
      <c r="K16" s="124">
        <v>1.0389999999999999</v>
      </c>
      <c r="L16" s="124">
        <v>1.0389999999999999</v>
      </c>
      <c r="M16" s="124">
        <v>1.0389999999999999</v>
      </c>
      <c r="N16" s="125">
        <v>1.0389999999999999</v>
      </c>
    </row>
    <row r="17" spans="1:14" ht="74.25" customHeight="1" x14ac:dyDescent="0.25">
      <c r="A17" s="23"/>
      <c r="B17" s="28" t="s">
        <v>228</v>
      </c>
      <c r="C17" s="120"/>
      <c r="D17" s="120"/>
      <c r="E17" s="120">
        <f>E15/D15*100</f>
        <v>109.8705501618123</v>
      </c>
      <c r="F17" s="120">
        <f>F15/E15*100</f>
        <v>100.88365243004418</v>
      </c>
      <c r="G17" s="120">
        <f>G15/E15*100</f>
        <v>102.35640648011781</v>
      </c>
      <c r="H17" s="120">
        <f>H15/E15*100</f>
        <v>102.35640648011781</v>
      </c>
      <c r="I17" s="120">
        <f>I15/H15*100</f>
        <v>100</v>
      </c>
      <c r="J17" s="120">
        <f>J15/H15*100</f>
        <v>100.71942446043165</v>
      </c>
      <c r="K17" s="120">
        <f>K15/H15*100</f>
        <v>100.71942446043165</v>
      </c>
      <c r="L17" s="120">
        <f>L15/K15*100</f>
        <v>100</v>
      </c>
      <c r="M17" s="120">
        <f>M15/J15*100</f>
        <v>100.71428571428571</v>
      </c>
      <c r="N17" s="120">
        <f>N15/K15*100</f>
        <v>100.71428571428571</v>
      </c>
    </row>
    <row r="18" spans="1:14" ht="32.25" customHeight="1" x14ac:dyDescent="0.25">
      <c r="A18" s="122" t="s">
        <v>229</v>
      </c>
      <c r="B18" s="73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x14ac:dyDescent="0.25">
      <c r="A19" s="24" t="s">
        <v>167</v>
      </c>
      <c r="B19" s="10" t="s">
        <v>14</v>
      </c>
      <c r="C19" s="120">
        <v>35400</v>
      </c>
      <c r="D19" s="120">
        <v>54200</v>
      </c>
      <c r="E19" s="120">
        <f>E20*E21</f>
        <v>58330.499999999993</v>
      </c>
      <c r="F19" s="121">
        <f>F20*E21*F21</f>
        <v>61033.671999999991</v>
      </c>
      <c r="G19" s="121">
        <f>G20*G21</f>
        <v>58016</v>
      </c>
      <c r="H19" s="121">
        <f>H20*H21</f>
        <v>58016</v>
      </c>
      <c r="I19" s="121">
        <f>I20*E21*F21*I21</f>
        <v>63918.602888999987</v>
      </c>
      <c r="J19" s="121">
        <f>J20*E21*G21*J21</f>
        <v>63918.484125999988</v>
      </c>
      <c r="K19" s="121">
        <f>K20*E21*H21*K21</f>
        <v>63918.484125999988</v>
      </c>
      <c r="L19" s="121">
        <f>L20*E21*F21*I21*L21</f>
        <v>66999.140157437985</v>
      </c>
      <c r="M19" s="121">
        <f>M20*E21*G21*J21</f>
        <v>64484.13442799999</v>
      </c>
      <c r="N19" s="121">
        <f>N20*E21*H21*K21*N21</f>
        <v>66999.015670691981</v>
      </c>
    </row>
    <row r="20" spans="1:14" x14ac:dyDescent="0.25">
      <c r="A20" s="24" t="s">
        <v>230</v>
      </c>
      <c r="B20" s="10" t="s">
        <v>14</v>
      </c>
      <c r="C20" s="123" t="s">
        <v>16</v>
      </c>
      <c r="D20" s="120">
        <v>54200</v>
      </c>
      <c r="E20" s="120">
        <v>55500</v>
      </c>
      <c r="F20" s="120">
        <v>56000</v>
      </c>
      <c r="G20" s="120">
        <v>56000</v>
      </c>
      <c r="H20" s="120">
        <v>56000</v>
      </c>
      <c r="I20" s="120">
        <v>56500</v>
      </c>
      <c r="J20" s="120">
        <v>56500</v>
      </c>
      <c r="K20" s="120">
        <v>56500</v>
      </c>
      <c r="L20" s="120">
        <v>57000</v>
      </c>
      <c r="M20" s="120">
        <v>57000</v>
      </c>
      <c r="N20" s="121">
        <v>57000</v>
      </c>
    </row>
    <row r="21" spans="1:14" x14ac:dyDescent="0.25">
      <c r="A21" s="24" t="s">
        <v>85</v>
      </c>
      <c r="B21" s="10" t="s">
        <v>18</v>
      </c>
      <c r="C21" s="120"/>
      <c r="D21" s="120"/>
      <c r="E21" s="124">
        <v>1.0509999999999999</v>
      </c>
      <c r="F21" s="124">
        <v>1.0369999999999999</v>
      </c>
      <c r="G21" s="124">
        <v>1.036</v>
      </c>
      <c r="H21" s="124">
        <v>1.036</v>
      </c>
      <c r="I21" s="124">
        <v>1.038</v>
      </c>
      <c r="J21" s="124">
        <v>1.0389999999999999</v>
      </c>
      <c r="K21" s="124">
        <v>1.0389999999999999</v>
      </c>
      <c r="L21" s="124">
        <v>1.0389999999999999</v>
      </c>
      <c r="M21" s="124">
        <v>1.0389999999999999</v>
      </c>
      <c r="N21" s="125">
        <v>1.0389999999999999</v>
      </c>
    </row>
    <row r="22" spans="1:14" ht="74.25" customHeight="1" x14ac:dyDescent="0.25">
      <c r="A22" s="23"/>
      <c r="B22" s="28" t="s">
        <v>228</v>
      </c>
      <c r="C22" s="120"/>
      <c r="D22" s="120"/>
      <c r="E22" s="120">
        <f>E19/D19*100</f>
        <v>107.62084870848707</v>
      </c>
      <c r="F22" s="120">
        <f>F20/E20*100</f>
        <v>100.90090090090089</v>
      </c>
      <c r="G22" s="120">
        <f t="shared" ref="G22:N22" si="1">G20/F20*100</f>
        <v>100</v>
      </c>
      <c r="H22" s="120">
        <f t="shared" si="1"/>
        <v>100</v>
      </c>
      <c r="I22" s="120">
        <f t="shared" si="1"/>
        <v>100.89285714285714</v>
      </c>
      <c r="J22" s="120">
        <f t="shared" si="1"/>
        <v>100</v>
      </c>
      <c r="K22" s="120">
        <f t="shared" si="1"/>
        <v>100</v>
      </c>
      <c r="L22" s="120">
        <f t="shared" si="1"/>
        <v>100.88495575221239</v>
      </c>
      <c r="M22" s="120">
        <f t="shared" si="1"/>
        <v>100</v>
      </c>
      <c r="N22" s="120">
        <f t="shared" si="1"/>
        <v>100</v>
      </c>
    </row>
  </sheetData>
  <sheetProtection selectLockedCells="1" selectUnlockedCells="1"/>
  <mergeCells count="14">
    <mergeCell ref="I8:K8"/>
    <mergeCell ref="L8:N8"/>
    <mergeCell ref="C9:C10"/>
    <mergeCell ref="D9:D10"/>
    <mergeCell ref="E9:E10"/>
    <mergeCell ref="F9:H9"/>
    <mergeCell ref="I9:K9"/>
    <mergeCell ref="L9:N9"/>
    <mergeCell ref="E1:N1"/>
    <mergeCell ref="A3:N3"/>
    <mergeCell ref="A5:N5"/>
    <mergeCell ref="A8:A10"/>
    <mergeCell ref="B8:B10"/>
    <mergeCell ref="F8:H8"/>
  </mergeCells>
  <pageMargins left="0.11805555555555555" right="0.19652777777777777" top="0.59027777777777779" bottom="0.59027777777777768" header="0.51180555555555551" footer="0.51180555555555551"/>
  <pageSetup paperSize="9" scale="65" firstPageNumber="0" orientation="portrait" horizontalDpi="300" verticalDpi="300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N71"/>
  <sheetViews>
    <sheetView workbookViewId="0">
      <pane ySplit="3585" activePane="bottomLeft"/>
      <selection pane="bottomLeft" activeCell="L13" sqref="L13"/>
    </sheetView>
  </sheetViews>
  <sheetFormatPr defaultRowHeight="15.75" x14ac:dyDescent="0.25"/>
  <cols>
    <col min="1" max="1" width="37.5" style="1" customWidth="1"/>
    <col min="2" max="2" width="12.5" style="126" customWidth="1"/>
    <col min="3" max="3" width="11.33203125" style="1" customWidth="1"/>
    <col min="4" max="4" width="11.1640625" style="1" customWidth="1"/>
    <col min="5" max="5" width="10.83203125" style="1" customWidth="1"/>
    <col min="6" max="7" width="9.83203125" style="1" customWidth="1"/>
    <col min="8" max="10" width="9.6640625" style="1" customWidth="1"/>
    <col min="11" max="11" width="9.83203125" style="1" customWidth="1"/>
    <col min="12" max="12" width="10.6640625" style="1" customWidth="1"/>
    <col min="13" max="13" width="10.33203125" style="1" customWidth="1"/>
    <col min="14" max="14" width="10.83203125" style="1" customWidth="1"/>
    <col min="15" max="16384" width="9.33203125" style="1"/>
  </cols>
  <sheetData>
    <row r="1" spans="1:14" ht="18.75" customHeight="1" x14ac:dyDescent="0.25">
      <c r="H1" s="159" t="s">
        <v>231</v>
      </c>
      <c r="I1" s="159"/>
      <c r="J1" s="159"/>
      <c r="K1" s="159"/>
      <c r="L1" s="159"/>
      <c r="M1" s="159"/>
      <c r="N1" s="159"/>
    </row>
    <row r="2" spans="1:14" x14ac:dyDescent="0.25">
      <c r="A2" s="1" t="str">
        <f>товарооборот!A3</f>
        <v>Прогноз  социальноэкономического развития Чернопенского сельского поселения  на 2020-2022 годы</v>
      </c>
    </row>
    <row r="3" spans="1:14" x14ac:dyDescent="0.25">
      <c r="A3" s="1" t="str">
        <f>товарооборот!A5</f>
        <v xml:space="preserve">по _Чернопенскому сельскому поселению Костромского муниципального района </v>
      </c>
    </row>
    <row r="4" spans="1:14" ht="8.25" customHeight="1" x14ac:dyDescent="0.25"/>
    <row r="5" spans="1:14" ht="8.25" customHeight="1" x14ac:dyDescent="0.25"/>
    <row r="6" spans="1:14" ht="15.75" customHeight="1" x14ac:dyDescent="0.25">
      <c r="A6" s="146"/>
      <c r="B6" s="160" t="s">
        <v>68</v>
      </c>
      <c r="C6" s="40">
        <f>товарооборот!C8</f>
        <v>2017</v>
      </c>
      <c r="D6" s="40">
        <f>товарооборот!D8</f>
        <v>2018</v>
      </c>
      <c r="E6" s="40">
        <f>товарооборот!E8</f>
        <v>2019</v>
      </c>
      <c r="F6" s="158">
        <f>товарооборот!F8</f>
        <v>2020</v>
      </c>
      <c r="G6" s="158"/>
      <c r="H6" s="158"/>
      <c r="I6" s="158">
        <f>товарооборот!I8</f>
        <v>2021</v>
      </c>
      <c r="J6" s="158"/>
      <c r="K6" s="158"/>
      <c r="L6" s="158">
        <f>товарооборот!L8</f>
        <v>2022</v>
      </c>
      <c r="M6" s="158"/>
      <c r="N6" s="158"/>
    </row>
    <row r="7" spans="1:14" ht="12.75" customHeight="1" x14ac:dyDescent="0.25">
      <c r="A7" s="146"/>
      <c r="B7" s="160"/>
      <c r="C7" s="160" t="s">
        <v>6</v>
      </c>
      <c r="D7" s="160" t="s">
        <v>6</v>
      </c>
      <c r="E7" s="160" t="s">
        <v>7</v>
      </c>
      <c r="F7" s="158" t="s">
        <v>8</v>
      </c>
      <c r="G7" s="158"/>
      <c r="H7" s="158"/>
      <c r="I7" s="158" t="s">
        <v>8</v>
      </c>
      <c r="J7" s="158"/>
      <c r="K7" s="158"/>
      <c r="L7" s="158" t="s">
        <v>8</v>
      </c>
      <c r="M7" s="158"/>
      <c r="N7" s="158"/>
    </row>
    <row r="8" spans="1:14" ht="51" x14ac:dyDescent="0.25">
      <c r="A8" s="146"/>
      <c r="B8" s="160"/>
      <c r="C8" s="160"/>
      <c r="D8" s="160"/>
      <c r="E8" s="160"/>
      <c r="F8" s="15" t="s">
        <v>9</v>
      </c>
      <c r="G8" s="15" t="s">
        <v>10</v>
      </c>
      <c r="H8" s="15" t="s">
        <v>11</v>
      </c>
      <c r="I8" s="15" t="s">
        <v>9</v>
      </c>
      <c r="J8" s="15" t="s">
        <v>10</v>
      </c>
      <c r="K8" s="15" t="s">
        <v>11</v>
      </c>
      <c r="L8" s="15" t="s">
        <v>9</v>
      </c>
      <c r="M8" s="15" t="s">
        <v>10</v>
      </c>
      <c r="N8" s="15" t="s">
        <v>11</v>
      </c>
    </row>
    <row r="9" spans="1:14" ht="94.5" x14ac:dyDescent="0.25">
      <c r="A9" s="122" t="s">
        <v>232</v>
      </c>
      <c r="B9" s="73"/>
      <c r="C9" s="73"/>
      <c r="D9" s="73"/>
      <c r="E9" s="73"/>
      <c r="F9" s="15"/>
      <c r="G9" s="15"/>
      <c r="H9" s="15"/>
      <c r="I9" s="15"/>
      <c r="J9" s="15"/>
      <c r="K9" s="15"/>
      <c r="L9" s="15"/>
      <c r="M9" s="15"/>
      <c r="N9" s="15"/>
    </row>
    <row r="10" spans="1:14" ht="63" x14ac:dyDescent="0.25">
      <c r="A10" s="122" t="s">
        <v>233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x14ac:dyDescent="0.25">
      <c r="A11" s="23" t="s">
        <v>13</v>
      </c>
      <c r="B11" s="51" t="s">
        <v>14</v>
      </c>
      <c r="C11" s="127">
        <f>C16+C21+C26+C31+C36+C41+C46</f>
        <v>166127</v>
      </c>
      <c r="D11" s="127">
        <f t="shared" ref="D11:N11" si="0">D16+D21+D26+D31+D36+D41+D46</f>
        <v>293640.24</v>
      </c>
      <c r="E11" s="127">
        <f t="shared" si="0"/>
        <v>313253.98800000001</v>
      </c>
      <c r="F11" s="127">
        <f t="shared" si="0"/>
        <v>341208.67272000003</v>
      </c>
      <c r="G11" s="127">
        <f t="shared" si="0"/>
        <v>307807.46600000001</v>
      </c>
      <c r="H11" s="127">
        <f t="shared" si="0"/>
        <v>325892.80599999998</v>
      </c>
      <c r="I11" s="127">
        <f t="shared" si="0"/>
        <v>369398.95301987999</v>
      </c>
      <c r="J11" s="127">
        <f t="shared" si="0"/>
        <v>369046.13644584001</v>
      </c>
      <c r="K11" s="127">
        <f t="shared" si="0"/>
        <v>369046.13644584001</v>
      </c>
      <c r="L11" s="127">
        <f t="shared" si="0"/>
        <v>392177.02646498842</v>
      </c>
      <c r="M11" s="127">
        <f t="shared" si="0"/>
        <v>375649.524764064</v>
      </c>
      <c r="N11" s="127">
        <f t="shared" si="0"/>
        <v>392178.10385368287</v>
      </c>
    </row>
    <row r="12" spans="1:14" x14ac:dyDescent="0.25">
      <c r="A12" s="23" t="s">
        <v>234</v>
      </c>
      <c r="B12" s="51" t="s">
        <v>14</v>
      </c>
      <c r="C12" s="127" t="s">
        <v>16</v>
      </c>
      <c r="D12" s="127">
        <f>D17+D22+D27+D32+D37+D42+D47</f>
        <v>294243.24</v>
      </c>
      <c r="E12" s="127">
        <f t="shared" ref="E12:N12" si="1">E17+E22+E27+E32+E37+E42+E47</f>
        <v>299815</v>
      </c>
      <c r="F12" s="127">
        <f t="shared" si="1"/>
        <v>311560</v>
      </c>
      <c r="G12" s="127">
        <f t="shared" si="1"/>
        <v>294271</v>
      </c>
      <c r="H12" s="127">
        <f t="shared" si="1"/>
        <v>311561</v>
      </c>
      <c r="I12" s="127">
        <f t="shared" si="1"/>
        <v>323085</v>
      </c>
      <c r="J12" s="127">
        <f t="shared" si="1"/>
        <v>323085</v>
      </c>
      <c r="K12" s="127">
        <f t="shared" si="1"/>
        <v>323085</v>
      </c>
      <c r="L12" s="127">
        <f t="shared" si="1"/>
        <v>328866</v>
      </c>
      <c r="M12" s="127">
        <f t="shared" si="1"/>
        <v>328866</v>
      </c>
      <c r="N12" s="127">
        <f t="shared" si="1"/>
        <v>328866</v>
      </c>
    </row>
    <row r="13" spans="1:14" ht="13.5" customHeight="1" x14ac:dyDescent="0.25">
      <c r="A13" s="23" t="s">
        <v>17</v>
      </c>
      <c r="B13" s="51" t="s">
        <v>18</v>
      </c>
      <c r="C13" s="127"/>
      <c r="D13" s="127"/>
      <c r="E13" s="121">
        <v>1.046</v>
      </c>
      <c r="F13" s="121">
        <v>1.0469999999999999</v>
      </c>
      <c r="G13" s="121">
        <v>1.046</v>
      </c>
      <c r="H13" s="121">
        <v>1.046</v>
      </c>
      <c r="I13" s="121">
        <v>1.044</v>
      </c>
      <c r="J13" s="121">
        <v>1.044</v>
      </c>
      <c r="K13" s="121">
        <v>1.044</v>
      </c>
      <c r="L13" s="121">
        <v>1.0429999999999999</v>
      </c>
      <c r="M13" s="121">
        <v>1.044</v>
      </c>
      <c r="N13" s="121">
        <v>1.044</v>
      </c>
    </row>
    <row r="14" spans="1:14" ht="65.25" customHeight="1" x14ac:dyDescent="0.25">
      <c r="A14" s="23"/>
      <c r="B14" s="28" t="s">
        <v>228</v>
      </c>
      <c r="C14" s="127"/>
      <c r="D14" s="127"/>
      <c r="E14" s="127">
        <v>100</v>
      </c>
      <c r="F14" s="127">
        <f>F12/E12*100</f>
        <v>103.91741573970614</v>
      </c>
      <c r="G14" s="127">
        <v>102</v>
      </c>
      <c r="H14" s="127">
        <v>102</v>
      </c>
      <c r="I14" s="127">
        <f>I12/H12*100</f>
        <v>103.69879413662173</v>
      </c>
      <c r="J14" s="127">
        <v>100.3</v>
      </c>
      <c r="K14" s="127">
        <v>100.3</v>
      </c>
      <c r="L14" s="127">
        <f>L12/K12*100</f>
        <v>101.78931241004689</v>
      </c>
      <c r="M14" s="127">
        <v>100.3</v>
      </c>
      <c r="N14" s="51">
        <v>100.3</v>
      </c>
    </row>
    <row r="15" spans="1:14" x14ac:dyDescent="0.25">
      <c r="A15" s="122" t="s">
        <v>235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x14ac:dyDescent="0.25">
      <c r="A16" s="23" t="s">
        <v>13</v>
      </c>
      <c r="B16" s="51" t="s">
        <v>14</v>
      </c>
      <c r="C16" s="73">
        <v>0</v>
      </c>
      <c r="D16" s="73">
        <v>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x14ac:dyDescent="0.25">
      <c r="A17" s="23" t="s">
        <v>234</v>
      </c>
      <c r="B17" s="51" t="s">
        <v>14</v>
      </c>
      <c r="C17" s="73" t="s">
        <v>236</v>
      </c>
      <c r="D17" s="73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x14ac:dyDescent="0.25">
      <c r="A18" s="23" t="s">
        <v>17</v>
      </c>
      <c r="B18" s="51" t="s">
        <v>18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64.5" x14ac:dyDescent="0.25">
      <c r="A19" s="23"/>
      <c r="B19" s="28" t="s">
        <v>228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x14ac:dyDescent="0.25">
      <c r="A20" s="122" t="s">
        <v>237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x14ac:dyDescent="0.25">
      <c r="A21" s="23" t="s">
        <v>13</v>
      </c>
      <c r="B21" s="51" t="s">
        <v>14</v>
      </c>
      <c r="C21" s="121">
        <v>17034.7</v>
      </c>
      <c r="D21" s="121">
        <f>D22</f>
        <v>18665.900000000001</v>
      </c>
      <c r="E21" s="121">
        <f>E22*E23</f>
        <v>19380.288</v>
      </c>
      <c r="F21" s="121">
        <f>F22*E23*F23</f>
        <v>21046.823316000002</v>
      </c>
      <c r="G21" s="121">
        <f>G22*G23</f>
        <v>2016.6880000000001</v>
      </c>
      <c r="H21" s="121">
        <f>H22*H23</f>
        <v>20102.028000000002</v>
      </c>
      <c r="I21" s="121">
        <f>I22*E23*F23*I23</f>
        <v>23709.630867336004</v>
      </c>
      <c r="J21" s="121">
        <f>J22*E23*G23*J23</f>
        <v>23686.985565648003</v>
      </c>
      <c r="K21" s="121">
        <f>K22*E23*H23*K23</f>
        <v>23686.985565648003</v>
      </c>
      <c r="L21" s="121">
        <f>L22*E23*F23*I23*L23</f>
        <v>25654.535191662551</v>
      </c>
      <c r="M21" s="121">
        <f>M22*E23*G23*J23</f>
        <v>24573.377078352001</v>
      </c>
      <c r="N21" s="121">
        <f>N22*E23*H23*K23*N23</f>
        <v>25654.60566979949</v>
      </c>
    </row>
    <row r="22" spans="1:14" x14ac:dyDescent="0.25">
      <c r="A22" s="23" t="s">
        <v>15</v>
      </c>
      <c r="B22" s="51" t="s">
        <v>14</v>
      </c>
      <c r="C22" s="121" t="s">
        <v>236</v>
      </c>
      <c r="D22" s="121">
        <v>18665.900000000001</v>
      </c>
      <c r="E22" s="121">
        <v>18528</v>
      </c>
      <c r="F22" s="121">
        <v>19218</v>
      </c>
      <c r="G22" s="121">
        <v>1928</v>
      </c>
      <c r="H22" s="121">
        <v>19218</v>
      </c>
      <c r="I22" s="121">
        <v>20737</v>
      </c>
      <c r="J22" s="121">
        <v>20737</v>
      </c>
      <c r="K22" s="121">
        <v>20737</v>
      </c>
      <c r="L22" s="121">
        <v>21513</v>
      </c>
      <c r="M22" s="121">
        <v>21513</v>
      </c>
      <c r="N22" s="121">
        <v>21513</v>
      </c>
    </row>
    <row r="23" spans="1:14" x14ac:dyDescent="0.25">
      <c r="A23" s="23" t="s">
        <v>17</v>
      </c>
      <c r="B23" s="51" t="s">
        <v>18</v>
      </c>
      <c r="C23" s="121"/>
      <c r="D23" s="121"/>
      <c r="E23" s="121">
        <v>1.046</v>
      </c>
      <c r="F23" s="121">
        <v>1.0469999999999999</v>
      </c>
      <c r="G23" s="121">
        <v>1.046</v>
      </c>
      <c r="H23" s="121">
        <v>1.046</v>
      </c>
      <c r="I23" s="121">
        <v>1.044</v>
      </c>
      <c r="J23" s="121">
        <v>1.044</v>
      </c>
      <c r="K23" s="121">
        <v>1.044</v>
      </c>
      <c r="L23" s="121">
        <v>1.0429999999999999</v>
      </c>
      <c r="M23" s="121">
        <v>1.044</v>
      </c>
      <c r="N23" s="121">
        <v>1.044</v>
      </c>
    </row>
    <row r="24" spans="1:14" ht="64.5" x14ac:dyDescent="0.25">
      <c r="A24" s="23"/>
      <c r="B24" s="28" t="s">
        <v>228</v>
      </c>
      <c r="C24" s="121"/>
      <c r="D24" s="121">
        <f>D21/C21</f>
        <v>1.0957574832547683</v>
      </c>
      <c r="E24" s="121">
        <f>E22/D22</f>
        <v>0.99261219657235911</v>
      </c>
      <c r="F24" s="121">
        <v>103.7</v>
      </c>
      <c r="G24" s="121">
        <v>103.7</v>
      </c>
      <c r="H24" s="121">
        <v>103.7</v>
      </c>
      <c r="I24" s="121">
        <v>104</v>
      </c>
      <c r="J24" s="121">
        <v>104</v>
      </c>
      <c r="K24" s="121">
        <v>104</v>
      </c>
      <c r="L24" s="121">
        <v>104</v>
      </c>
      <c r="M24" s="121">
        <v>104</v>
      </c>
      <c r="N24" s="121">
        <v>104</v>
      </c>
    </row>
    <row r="25" spans="1:14" x14ac:dyDescent="0.25">
      <c r="A25" s="122" t="s">
        <v>238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x14ac:dyDescent="0.25">
      <c r="A26" s="23" t="s">
        <v>13</v>
      </c>
      <c r="B26" s="51" t="s">
        <v>14</v>
      </c>
      <c r="C26" s="121">
        <v>305</v>
      </c>
      <c r="D26" s="121">
        <f>D27*D28</f>
        <v>0</v>
      </c>
      <c r="E26" s="121">
        <f>E27*D28*E28</f>
        <v>0</v>
      </c>
      <c r="F26" s="121">
        <f>F27*E28*F28</f>
        <v>369.069594</v>
      </c>
      <c r="G26" s="121">
        <f>G27*G28</f>
        <v>353.548</v>
      </c>
      <c r="H26" s="121">
        <f>H27*H28</f>
        <v>353.548</v>
      </c>
      <c r="I26" s="121">
        <f>I27*E28*F28*I28</f>
        <v>386.45200526399998</v>
      </c>
      <c r="J26" s="121">
        <f>J27*E28*G28*J28</f>
        <v>386.08290115200003</v>
      </c>
      <c r="K26" s="121">
        <f>K27*E28*H28*K28</f>
        <v>386.08290115200003</v>
      </c>
      <c r="L26" s="121">
        <f>L27*E28*F28*I28*L28</f>
        <v>403.06944149035195</v>
      </c>
      <c r="M26" s="121">
        <f>M27*E28*G28*J28</f>
        <v>386.08290115200003</v>
      </c>
      <c r="N26" s="121">
        <f>N27*E28*H28*K28*N28</f>
        <v>403.07054880268805</v>
      </c>
    </row>
    <row r="27" spans="1:14" x14ac:dyDescent="0.25">
      <c r="A27" s="23" t="s">
        <v>239</v>
      </c>
      <c r="B27" s="51" t="s">
        <v>14</v>
      </c>
      <c r="C27" s="121">
        <v>325</v>
      </c>
      <c r="D27" s="121">
        <v>337</v>
      </c>
      <c r="E27" s="121">
        <v>337</v>
      </c>
      <c r="F27" s="121">
        <v>337</v>
      </c>
      <c r="G27" s="121">
        <v>338</v>
      </c>
      <c r="H27" s="121">
        <v>338</v>
      </c>
      <c r="I27" s="121">
        <v>338</v>
      </c>
      <c r="J27" s="121">
        <v>338</v>
      </c>
      <c r="K27" s="121">
        <v>338</v>
      </c>
      <c r="L27" s="121">
        <v>338</v>
      </c>
      <c r="M27" s="121">
        <v>338</v>
      </c>
      <c r="N27" s="121">
        <v>338</v>
      </c>
    </row>
    <row r="28" spans="1:14" x14ac:dyDescent="0.25">
      <c r="A28" s="23" t="s">
        <v>17</v>
      </c>
      <c r="B28" s="51" t="s">
        <v>18</v>
      </c>
      <c r="C28" s="121"/>
      <c r="D28" s="121"/>
      <c r="E28" s="121">
        <v>1.046</v>
      </c>
      <c r="F28" s="121">
        <v>1.0469999999999999</v>
      </c>
      <c r="G28" s="121">
        <v>1.046</v>
      </c>
      <c r="H28" s="121">
        <v>1.046</v>
      </c>
      <c r="I28" s="121">
        <v>1.044</v>
      </c>
      <c r="J28" s="121">
        <v>1.044</v>
      </c>
      <c r="K28" s="121">
        <v>1.044</v>
      </c>
      <c r="L28" s="121">
        <v>1.0429999999999999</v>
      </c>
      <c r="M28" s="121">
        <v>1.044</v>
      </c>
      <c r="N28" s="121">
        <v>1.044</v>
      </c>
    </row>
    <row r="29" spans="1:14" ht="64.5" x14ac:dyDescent="0.25">
      <c r="A29" s="23"/>
      <c r="B29" s="28" t="s">
        <v>228</v>
      </c>
      <c r="C29" s="121"/>
      <c r="D29" s="121">
        <f>D26/C26</f>
        <v>0</v>
      </c>
      <c r="E29" s="121">
        <f>E27/D27</f>
        <v>1</v>
      </c>
      <c r="F29" s="121">
        <v>104.6</v>
      </c>
      <c r="G29" s="121">
        <v>104.6</v>
      </c>
      <c r="H29" s="121">
        <v>104.6</v>
      </c>
      <c r="I29" s="121">
        <v>104.7</v>
      </c>
      <c r="J29" s="121">
        <v>104.7</v>
      </c>
      <c r="K29" s="121">
        <v>104.7</v>
      </c>
      <c r="L29" s="121">
        <v>104.6</v>
      </c>
      <c r="M29" s="121">
        <v>104.6</v>
      </c>
      <c r="N29" s="121">
        <v>104.6</v>
      </c>
    </row>
    <row r="30" spans="1:14" x14ac:dyDescent="0.25">
      <c r="A30" s="122" t="s">
        <v>240</v>
      </c>
      <c r="B30" s="73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 x14ac:dyDescent="0.25">
      <c r="A31" s="23" t="s">
        <v>13</v>
      </c>
      <c r="B31" s="51" t="s">
        <v>14</v>
      </c>
      <c r="C31" s="121">
        <v>191</v>
      </c>
      <c r="D31" s="121">
        <v>210</v>
      </c>
      <c r="E31" s="121">
        <f>E32*E33</f>
        <v>156.9</v>
      </c>
      <c r="F31" s="121">
        <f>F32*E33*F33</f>
        <v>169.75010999999998</v>
      </c>
      <c r="G31" s="121">
        <f>G32*G33</f>
        <v>162.13</v>
      </c>
      <c r="H31" s="121">
        <f>H32*H33</f>
        <v>162.13</v>
      </c>
      <c r="I31" s="121">
        <f>I32*E33*F33*I33</f>
        <v>182.93586048</v>
      </c>
      <c r="J31" s="121">
        <f>J32*E33*G33*J33</f>
        <v>182.76113664000005</v>
      </c>
      <c r="K31" s="121">
        <f>K32*E33*H33*K33</f>
        <v>182.76113664000005</v>
      </c>
      <c r="L31" s="121">
        <f>L32*E33*F33*I33*L33</f>
        <v>196.76466818315998</v>
      </c>
      <c r="M31" s="121">
        <f>M32*E33*G33*J33</f>
        <v>188.47242216000001</v>
      </c>
      <c r="N31" s="121">
        <f>N32*E33*H33*K33*N33</f>
        <v>196.76520873504001</v>
      </c>
    </row>
    <row r="32" spans="1:14" x14ac:dyDescent="0.25">
      <c r="A32" s="23" t="s">
        <v>15</v>
      </c>
      <c r="B32" s="51" t="s">
        <v>14</v>
      </c>
      <c r="C32" s="73" t="s">
        <v>236</v>
      </c>
      <c r="D32" s="121">
        <v>210</v>
      </c>
      <c r="E32" s="121">
        <v>150</v>
      </c>
      <c r="F32" s="121">
        <v>155</v>
      </c>
      <c r="G32" s="121">
        <v>155</v>
      </c>
      <c r="H32" s="121">
        <v>155</v>
      </c>
      <c r="I32" s="121">
        <v>160</v>
      </c>
      <c r="J32" s="121">
        <v>160</v>
      </c>
      <c r="K32" s="121">
        <v>160</v>
      </c>
      <c r="L32" s="121">
        <v>165</v>
      </c>
      <c r="M32" s="121">
        <v>165</v>
      </c>
      <c r="N32" s="121">
        <v>165</v>
      </c>
    </row>
    <row r="33" spans="1:14" x14ac:dyDescent="0.25">
      <c r="A33" s="23" t="s">
        <v>17</v>
      </c>
      <c r="B33" s="51" t="s">
        <v>18</v>
      </c>
      <c r="C33" s="121"/>
      <c r="D33" s="121"/>
      <c r="E33" s="121">
        <v>1.046</v>
      </c>
      <c r="F33" s="121">
        <v>1.0469999999999999</v>
      </c>
      <c r="G33" s="121">
        <v>1.046</v>
      </c>
      <c r="H33" s="121">
        <v>1.046</v>
      </c>
      <c r="I33" s="121">
        <v>1.044</v>
      </c>
      <c r="J33" s="121">
        <v>1.044</v>
      </c>
      <c r="K33" s="121">
        <v>1.044</v>
      </c>
      <c r="L33" s="121">
        <v>1.0429999999999999</v>
      </c>
      <c r="M33" s="121">
        <v>1.044</v>
      </c>
      <c r="N33" s="121">
        <v>1.044</v>
      </c>
    </row>
    <row r="34" spans="1:14" ht="64.5" x14ac:dyDescent="0.25">
      <c r="A34" s="23"/>
      <c r="B34" s="28" t="s">
        <v>228</v>
      </c>
      <c r="C34" s="121"/>
      <c r="D34" s="121"/>
      <c r="E34" s="121">
        <f>E32/D32*100</f>
        <v>71.428571428571431</v>
      </c>
      <c r="F34" s="121">
        <v>104.6</v>
      </c>
      <c r="G34" s="121">
        <v>104.6</v>
      </c>
      <c r="H34" s="121">
        <v>104.6</v>
      </c>
      <c r="I34" s="121">
        <v>104.7</v>
      </c>
      <c r="J34" s="121">
        <v>104.7</v>
      </c>
      <c r="K34" s="121">
        <v>104.7</v>
      </c>
      <c r="L34" s="121">
        <v>104.6</v>
      </c>
      <c r="M34" s="121">
        <v>104.6</v>
      </c>
      <c r="N34" s="121">
        <v>104.6</v>
      </c>
    </row>
    <row r="35" spans="1:14" ht="31.5" x14ac:dyDescent="0.25">
      <c r="A35" s="122" t="s">
        <v>241</v>
      </c>
      <c r="B35" s="73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x14ac:dyDescent="0.25">
      <c r="A36" s="23" t="s">
        <v>13</v>
      </c>
      <c r="B36" s="51" t="s">
        <v>14</v>
      </c>
      <c r="C36" s="121">
        <v>78500</v>
      </c>
      <c r="D36" s="121">
        <v>160000</v>
      </c>
      <c r="E36" s="121">
        <f>E37*E38</f>
        <v>172590</v>
      </c>
      <c r="F36" s="121">
        <f>F37*E38*F38</f>
        <v>180701.72999999998</v>
      </c>
      <c r="G36" s="121">
        <f>G37*G38</f>
        <v>172590</v>
      </c>
      <c r="H36" s="121">
        <f>H37*H38</f>
        <v>172590</v>
      </c>
      <c r="I36" s="121">
        <f>I37*E38*F38*I38</f>
        <v>194369.35175999999</v>
      </c>
      <c r="J36" s="121">
        <f>J37*E38*G38*J38</f>
        <v>194183.70768000002</v>
      </c>
      <c r="K36" s="121">
        <f>K37*E38*H38*K38</f>
        <v>194183.70768000002</v>
      </c>
      <c r="L36" s="121">
        <f>L37*E38*F38*I38*L38</f>
        <v>208689.79958819997</v>
      </c>
      <c r="M36" s="121">
        <f>M37*E38*G38*J38</f>
        <v>199894.99320000003</v>
      </c>
      <c r="N36" s="121">
        <f>N37*E38*H38*K38*N38</f>
        <v>208690.37290080002</v>
      </c>
    </row>
    <row r="37" spans="1:14" x14ac:dyDescent="0.25">
      <c r="A37" s="23" t="s">
        <v>239</v>
      </c>
      <c r="B37" s="51" t="s">
        <v>14</v>
      </c>
      <c r="C37" s="121">
        <v>78500</v>
      </c>
      <c r="D37" s="121">
        <v>160266</v>
      </c>
      <c r="E37" s="121">
        <v>165000</v>
      </c>
      <c r="F37" s="121">
        <v>165000</v>
      </c>
      <c r="G37" s="121">
        <v>165000</v>
      </c>
      <c r="H37" s="121">
        <v>165000</v>
      </c>
      <c r="I37" s="121">
        <v>170000</v>
      </c>
      <c r="J37" s="121">
        <v>170000</v>
      </c>
      <c r="K37" s="121">
        <v>170000</v>
      </c>
      <c r="L37" s="121">
        <v>175000</v>
      </c>
      <c r="M37" s="121">
        <v>175000</v>
      </c>
      <c r="N37" s="121">
        <v>175000</v>
      </c>
    </row>
    <row r="38" spans="1:14" x14ac:dyDescent="0.25">
      <c r="A38" s="23" t="s">
        <v>17</v>
      </c>
      <c r="B38" s="51" t="s">
        <v>18</v>
      </c>
      <c r="C38" s="121"/>
      <c r="D38" s="121"/>
      <c r="E38" s="121">
        <v>1.046</v>
      </c>
      <c r="F38" s="121">
        <v>1.0469999999999999</v>
      </c>
      <c r="G38" s="121">
        <v>1.046</v>
      </c>
      <c r="H38" s="121">
        <v>1.046</v>
      </c>
      <c r="I38" s="121">
        <v>1.044</v>
      </c>
      <c r="J38" s="121">
        <v>1.044</v>
      </c>
      <c r="K38" s="121">
        <v>1.044</v>
      </c>
      <c r="L38" s="121">
        <v>1.0429999999999999</v>
      </c>
      <c r="M38" s="121">
        <v>1.044</v>
      </c>
      <c r="N38" s="121">
        <v>1.044</v>
      </c>
    </row>
    <row r="39" spans="1:14" ht="64.5" x14ac:dyDescent="0.25">
      <c r="A39" s="23"/>
      <c r="B39" s="28" t="s">
        <v>228</v>
      </c>
      <c r="C39" s="121"/>
      <c r="D39" s="121"/>
      <c r="E39" s="121">
        <f>E37/D37</f>
        <v>1.0295383924225974</v>
      </c>
      <c r="F39" s="121">
        <f>F37/E37</f>
        <v>1</v>
      </c>
      <c r="G39" s="121">
        <v>1.03</v>
      </c>
      <c r="H39" s="121">
        <v>1.03</v>
      </c>
      <c r="I39" s="121">
        <v>1.03</v>
      </c>
      <c r="J39" s="121">
        <v>1.03</v>
      </c>
      <c r="K39" s="121">
        <v>1.03</v>
      </c>
      <c r="L39" s="121">
        <v>1.03</v>
      </c>
      <c r="M39" s="121">
        <v>1.03</v>
      </c>
      <c r="N39" s="121">
        <v>1.03</v>
      </c>
    </row>
    <row r="40" spans="1:14" x14ac:dyDescent="0.25">
      <c r="A40" s="122" t="s">
        <v>242</v>
      </c>
      <c r="B40" s="73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1:14" x14ac:dyDescent="0.25">
      <c r="A41" s="23" t="s">
        <v>13</v>
      </c>
      <c r="B41" s="51" t="s">
        <v>14</v>
      </c>
      <c r="C41" s="121">
        <v>1307.3</v>
      </c>
      <c r="D41" s="121">
        <v>1794.34</v>
      </c>
      <c r="E41" s="121">
        <f>E42*E43</f>
        <v>1882.8000000000002</v>
      </c>
      <c r="F41" s="121">
        <f>F42*E43*F43</f>
        <v>2026.0497</v>
      </c>
      <c r="G41" s="121">
        <f>G42*G43</f>
        <v>1935.1000000000001</v>
      </c>
      <c r="H41" s="121">
        <f>H42*H43</f>
        <v>1935.1000000000001</v>
      </c>
      <c r="I41" s="121">
        <f>I42*E43*F43*I43</f>
        <v>2115.1958868000002</v>
      </c>
      <c r="J41" s="121">
        <f>J42*E43*G43*J43</f>
        <v>2113.1756424</v>
      </c>
      <c r="K41" s="121">
        <f>K42*E43*H43*K43</f>
        <v>2113.1756424</v>
      </c>
      <c r="L41" s="121">
        <f>L42*E43*F43*I43*L43</f>
        <v>2206.1493099324002</v>
      </c>
      <c r="M41" s="121">
        <f>M42*E43*G43*J43</f>
        <v>2113.1756424</v>
      </c>
      <c r="N41" s="121">
        <f>N42*E43*H43*K43*N43</f>
        <v>2206.1553706656</v>
      </c>
    </row>
    <row r="42" spans="1:14" x14ac:dyDescent="0.25">
      <c r="A42" s="23" t="s">
        <v>15</v>
      </c>
      <c r="B42" s="51" t="s">
        <v>14</v>
      </c>
      <c r="C42" s="121">
        <v>1307.3</v>
      </c>
      <c r="D42" s="121">
        <v>1794.34</v>
      </c>
      <c r="E42" s="121">
        <v>1800</v>
      </c>
      <c r="F42" s="121">
        <v>1850</v>
      </c>
      <c r="G42" s="121">
        <v>1850</v>
      </c>
      <c r="H42" s="121">
        <v>1850</v>
      </c>
      <c r="I42" s="121">
        <v>1850</v>
      </c>
      <c r="J42" s="121">
        <v>1850</v>
      </c>
      <c r="K42" s="121">
        <v>1850</v>
      </c>
      <c r="L42" s="121">
        <v>1850</v>
      </c>
      <c r="M42" s="121">
        <v>1850</v>
      </c>
      <c r="N42" s="121">
        <v>1850</v>
      </c>
    </row>
    <row r="43" spans="1:14" x14ac:dyDescent="0.25">
      <c r="A43" s="23" t="s">
        <v>17</v>
      </c>
      <c r="B43" s="51" t="s">
        <v>18</v>
      </c>
      <c r="C43" s="121"/>
      <c r="D43" s="121"/>
      <c r="E43" s="121">
        <v>1.046</v>
      </c>
      <c r="F43" s="121">
        <v>1.0469999999999999</v>
      </c>
      <c r="G43" s="121">
        <v>1.046</v>
      </c>
      <c r="H43" s="121">
        <v>1.046</v>
      </c>
      <c r="I43" s="121">
        <v>1.044</v>
      </c>
      <c r="J43" s="121">
        <v>1.044</v>
      </c>
      <c r="K43" s="121">
        <v>1.044</v>
      </c>
      <c r="L43" s="121">
        <v>1.0429999999999999</v>
      </c>
      <c r="M43" s="121">
        <v>1.044</v>
      </c>
      <c r="N43" s="121">
        <v>1.044</v>
      </c>
    </row>
    <row r="44" spans="1:14" ht="64.5" x14ac:dyDescent="0.25">
      <c r="A44" s="23"/>
      <c r="B44" s="28" t="s">
        <v>228</v>
      </c>
      <c r="C44" s="121"/>
      <c r="D44" s="121"/>
      <c r="E44" s="121"/>
      <c r="F44" s="121">
        <v>104.6</v>
      </c>
      <c r="G44" s="121">
        <v>104.6</v>
      </c>
      <c r="H44" s="121">
        <v>104.6</v>
      </c>
      <c r="I44" s="121">
        <v>104.7</v>
      </c>
      <c r="J44" s="121">
        <v>104.7</v>
      </c>
      <c r="K44" s="121">
        <v>104.7</v>
      </c>
      <c r="L44" s="121">
        <v>104.6</v>
      </c>
      <c r="M44" s="121">
        <v>104.6</v>
      </c>
      <c r="N44" s="121">
        <v>104.6</v>
      </c>
    </row>
    <row r="45" spans="1:14" ht="47.25" x14ac:dyDescent="0.25">
      <c r="A45" s="122" t="s">
        <v>243</v>
      </c>
      <c r="B45" s="73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1:14" x14ac:dyDescent="0.25">
      <c r="A46" s="23" t="s">
        <v>13</v>
      </c>
      <c r="B46" s="51" t="s">
        <v>14</v>
      </c>
      <c r="C46" s="121">
        <v>68789</v>
      </c>
      <c r="D46" s="121">
        <f>D47</f>
        <v>112970</v>
      </c>
      <c r="E46" s="121">
        <f>E47*E48</f>
        <v>119244</v>
      </c>
      <c r="F46" s="121">
        <f>F47*E48*F48</f>
        <v>136895.25</v>
      </c>
      <c r="G46" s="121">
        <f>G47*G48</f>
        <v>130750</v>
      </c>
      <c r="H46" s="121">
        <f>H47*H48</f>
        <v>130750</v>
      </c>
      <c r="I46" s="121">
        <f>I47*E48*F48*I48</f>
        <v>148635.38664000001</v>
      </c>
      <c r="J46" s="121">
        <f>J47*E48*G48*J48</f>
        <v>148493.42352000001</v>
      </c>
      <c r="K46" s="121">
        <f>K47*E48*H48*K48</f>
        <v>148493.42352000001</v>
      </c>
      <c r="L46" s="121">
        <f>L47*E48*F48*I48*L48</f>
        <v>155026.70826551999</v>
      </c>
      <c r="M46" s="121">
        <f>M47*E48*G48*J48</f>
        <v>148493.42352000001</v>
      </c>
      <c r="N46" s="121">
        <f>N47*E48*H48*K48*N48</f>
        <v>155027.13415488001</v>
      </c>
    </row>
    <row r="47" spans="1:14" x14ac:dyDescent="0.25">
      <c r="A47" s="23" t="s">
        <v>15</v>
      </c>
      <c r="B47" s="51" t="s">
        <v>14</v>
      </c>
      <c r="C47" s="10" t="s">
        <v>236</v>
      </c>
      <c r="D47" s="121">
        <v>112970</v>
      </c>
      <c r="E47" s="121">
        <v>114000</v>
      </c>
      <c r="F47" s="121">
        <v>125000</v>
      </c>
      <c r="G47" s="121">
        <v>125000</v>
      </c>
      <c r="H47" s="121">
        <v>125000</v>
      </c>
      <c r="I47" s="121">
        <v>130000</v>
      </c>
      <c r="J47" s="121">
        <v>130000</v>
      </c>
      <c r="K47" s="121">
        <v>130000</v>
      </c>
      <c r="L47" s="121">
        <v>130000</v>
      </c>
      <c r="M47" s="121">
        <v>130000</v>
      </c>
      <c r="N47" s="121">
        <v>130000</v>
      </c>
    </row>
    <row r="48" spans="1:14" x14ac:dyDescent="0.25">
      <c r="A48" s="23" t="s">
        <v>17</v>
      </c>
      <c r="B48" s="51" t="s">
        <v>18</v>
      </c>
      <c r="C48" s="121"/>
      <c r="D48" s="121"/>
      <c r="E48" s="121">
        <v>1.046</v>
      </c>
      <c r="F48" s="121">
        <v>1.0469999999999999</v>
      </c>
      <c r="G48" s="121">
        <v>1.046</v>
      </c>
      <c r="H48" s="121">
        <v>1.046</v>
      </c>
      <c r="I48" s="121">
        <v>1.044</v>
      </c>
      <c r="J48" s="121">
        <v>1.044</v>
      </c>
      <c r="K48" s="121">
        <v>1.044</v>
      </c>
      <c r="L48" s="121">
        <v>1.0429999999999999</v>
      </c>
      <c r="M48" s="121">
        <v>1.044</v>
      </c>
      <c r="N48" s="121">
        <v>1.044</v>
      </c>
    </row>
    <row r="49" spans="1:14" ht="64.5" x14ac:dyDescent="0.25">
      <c r="A49" s="23"/>
      <c r="B49" s="28" t="s">
        <v>228</v>
      </c>
      <c r="C49" s="121"/>
      <c r="D49" s="121"/>
      <c r="E49" s="121"/>
      <c r="F49" s="121">
        <v>1.01</v>
      </c>
      <c r="G49" s="121">
        <v>1.01</v>
      </c>
      <c r="H49" s="121">
        <v>1.01</v>
      </c>
      <c r="I49" s="121">
        <v>1.01</v>
      </c>
      <c r="J49" s="121">
        <v>1.01</v>
      </c>
      <c r="K49" s="121">
        <v>1.01</v>
      </c>
      <c r="L49" s="121">
        <v>1.01</v>
      </c>
      <c r="M49" s="121">
        <v>1.01</v>
      </c>
      <c r="N49" s="121">
        <v>1.01</v>
      </c>
    </row>
    <row r="50" spans="1:14" x14ac:dyDescent="0.25"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x14ac:dyDescent="0.25">
      <c r="B51" s="129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x14ac:dyDescent="0.25"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x14ac:dyDescent="0.25">
      <c r="A53" s="8"/>
      <c r="B53" s="130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</row>
    <row r="54" spans="1:14" x14ac:dyDescent="0.25">
      <c r="A54" s="42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  <row r="55" spans="1:14" x14ac:dyDescent="0.25"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4" x14ac:dyDescent="0.25">
      <c r="B56" s="129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x14ac:dyDescent="0.25"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x14ac:dyDescent="0.25">
      <c r="A58" s="8"/>
      <c r="B58" s="130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4" x14ac:dyDescent="0.25">
      <c r="A59" s="42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x14ac:dyDescent="0.25"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B61" s="129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3" spans="1:14" x14ac:dyDescent="0.25">
      <c r="A63" s="8"/>
      <c r="B63" s="130"/>
    </row>
    <row r="64" spans="1:14" x14ac:dyDescent="0.25">
      <c r="A64" s="42"/>
    </row>
    <row r="66" spans="1:2" x14ac:dyDescent="0.25">
      <c r="B66" s="129"/>
    </row>
    <row r="68" spans="1:2" x14ac:dyDescent="0.25">
      <c r="A68" s="8"/>
      <c r="B68" s="130"/>
    </row>
    <row r="69" spans="1:2" x14ac:dyDescent="0.25">
      <c r="A69" s="42"/>
    </row>
    <row r="71" spans="1:2" x14ac:dyDescent="0.25">
      <c r="B71" s="129"/>
    </row>
  </sheetData>
  <sheetProtection selectLockedCells="1" selectUnlockedCells="1"/>
  <mergeCells count="13">
    <mergeCell ref="D7:D8"/>
    <mergeCell ref="E7:E8"/>
    <mergeCell ref="F7:H7"/>
    <mergeCell ref="I7:K7"/>
    <mergeCell ref="L7:N7"/>
    <mergeCell ref="B10:N10"/>
    <mergeCell ref="H1:N1"/>
    <mergeCell ref="A6:A8"/>
    <mergeCell ref="B6:B8"/>
    <mergeCell ref="F6:H6"/>
    <mergeCell ref="I6:K6"/>
    <mergeCell ref="L6:N6"/>
    <mergeCell ref="C7:C8"/>
  </mergeCells>
  <pageMargins left="0.11805555555555555" right="0.19652777777777777" top="0.39374999999999999" bottom="0.43263888888888891" header="0.51180555555555551" footer="0.19652777777777777"/>
  <pageSetup paperSize="9" scale="65" firstPageNumber="0" orientation="portrait" horizontalDpi="300" verticalDpi="300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R47"/>
  <sheetViews>
    <sheetView topLeftCell="A4" zoomScale="80" zoomScaleNormal="80" workbookViewId="0">
      <pane ySplit="1185" activePane="bottomLeft"/>
      <selection activeCell="A4" sqref="A4"/>
      <selection pane="bottomLeft" activeCell="C41" sqref="C41"/>
    </sheetView>
  </sheetViews>
  <sheetFormatPr defaultRowHeight="15.75" x14ac:dyDescent="0.25"/>
  <cols>
    <col min="1" max="1" width="37" style="131" customWidth="1"/>
    <col min="2" max="2" width="11.6640625" style="9" customWidth="1"/>
    <col min="3" max="3" width="9.5" style="9" customWidth="1"/>
    <col min="4" max="4" width="10" style="9" customWidth="1"/>
    <col min="5" max="8" width="10.5" style="9" customWidth="1"/>
    <col min="9" max="11" width="10.6640625" style="9" customWidth="1"/>
    <col min="12" max="13" width="10.33203125" style="9" customWidth="1"/>
    <col min="14" max="14" width="11.1640625" style="9" customWidth="1"/>
    <col min="15" max="16384" width="9.33203125" style="9"/>
  </cols>
  <sheetData>
    <row r="1" spans="1:14" x14ac:dyDescent="0.25">
      <c r="H1" s="170" t="s">
        <v>244</v>
      </c>
      <c r="I1" s="170"/>
      <c r="J1" s="170"/>
      <c r="K1" s="170"/>
      <c r="L1" s="170"/>
      <c r="M1" s="170"/>
      <c r="N1" s="170"/>
    </row>
    <row r="2" spans="1:14" ht="17.25" customHeight="1" x14ac:dyDescent="0.25">
      <c r="A2" s="171" t="str">
        <f>товарооборот!A3</f>
        <v>Прогноз  социальноэкономического развития Чернопенского сельского поселения  на 2020-2022 годы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32"/>
      <c r="M2" s="132"/>
    </row>
    <row r="3" spans="1:14" ht="24" customHeight="1" x14ac:dyDescent="0.25">
      <c r="A3" s="171" t="s">
        <v>245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33"/>
      <c r="M3" s="133"/>
    </row>
    <row r="4" spans="1:14" s="135" customFormat="1" ht="10.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4" ht="15.75" customHeight="1" x14ac:dyDescent="0.25">
      <c r="A5" s="172"/>
      <c r="B5" s="173" t="s">
        <v>68</v>
      </c>
      <c r="C5" s="72">
        <f>товарооборот!C8</f>
        <v>2017</v>
      </c>
      <c r="D5" s="72">
        <f>товарооборот!D8</f>
        <v>2018</v>
      </c>
      <c r="E5" s="72">
        <f>товарооборот!E8</f>
        <v>2019</v>
      </c>
      <c r="F5" s="174">
        <f>товарооборот!F8</f>
        <v>2020</v>
      </c>
      <c r="G5" s="174"/>
      <c r="H5" s="174"/>
      <c r="I5" s="174">
        <f>товарооборот!I8</f>
        <v>2021</v>
      </c>
      <c r="J5" s="174"/>
      <c r="K5" s="174"/>
      <c r="L5" s="174">
        <v>2022</v>
      </c>
      <c r="M5" s="174"/>
      <c r="N5" s="174"/>
    </row>
    <row r="6" spans="1:14" x14ac:dyDescent="0.25">
      <c r="A6" s="172"/>
      <c r="B6" s="173"/>
      <c r="C6" s="166" t="s">
        <v>6</v>
      </c>
      <c r="D6" s="166" t="s">
        <v>6</v>
      </c>
      <c r="E6" s="166" t="s">
        <v>7</v>
      </c>
      <c r="F6" s="150" t="s">
        <v>8</v>
      </c>
      <c r="G6" s="150"/>
      <c r="H6" s="150"/>
      <c r="I6" s="168" t="s">
        <v>8</v>
      </c>
      <c r="J6" s="168"/>
      <c r="K6" s="168"/>
      <c r="L6" s="169" t="s">
        <v>8</v>
      </c>
      <c r="M6" s="169"/>
      <c r="N6" s="169"/>
    </row>
    <row r="7" spans="1:14" ht="38.25" x14ac:dyDescent="0.25">
      <c r="A7" s="172"/>
      <c r="B7" s="173"/>
      <c r="C7" s="166"/>
      <c r="D7" s="166"/>
      <c r="E7" s="166"/>
      <c r="F7" s="15" t="s">
        <v>9</v>
      </c>
      <c r="G7" s="15" t="s">
        <v>10</v>
      </c>
      <c r="H7" s="15" t="s">
        <v>11</v>
      </c>
      <c r="I7" s="15" t="s">
        <v>9</v>
      </c>
      <c r="J7" s="15" t="s">
        <v>10</v>
      </c>
      <c r="K7" s="15" t="s">
        <v>11</v>
      </c>
      <c r="L7" s="15" t="s">
        <v>9</v>
      </c>
      <c r="M7" s="15" t="s">
        <v>10</v>
      </c>
      <c r="N7" s="15" t="s">
        <v>11</v>
      </c>
    </row>
    <row r="8" spans="1:14" ht="28.5" x14ac:dyDescent="0.25">
      <c r="A8" s="101" t="s">
        <v>246</v>
      </c>
      <c r="B8" s="99" t="s">
        <v>247</v>
      </c>
      <c r="C8" s="136">
        <f>C11+C12</f>
        <v>2441</v>
      </c>
      <c r="D8" s="136">
        <v>2470</v>
      </c>
      <c r="E8" s="136">
        <v>2488</v>
      </c>
      <c r="F8" s="136">
        <v>2495</v>
      </c>
      <c r="G8" s="136">
        <v>2495</v>
      </c>
      <c r="H8" s="136">
        <v>2495</v>
      </c>
      <c r="I8" s="136">
        <v>2495</v>
      </c>
      <c r="J8" s="136">
        <v>2495</v>
      </c>
      <c r="K8" s="136">
        <v>2495</v>
      </c>
      <c r="L8" s="136">
        <v>2495</v>
      </c>
      <c r="M8" s="136">
        <v>2495</v>
      </c>
      <c r="N8" s="52">
        <v>2495</v>
      </c>
    </row>
    <row r="9" spans="1:14" x14ac:dyDescent="0.25">
      <c r="A9" s="85" t="s">
        <v>248</v>
      </c>
      <c r="B9" s="99" t="s">
        <v>18</v>
      </c>
      <c r="C9" s="127"/>
      <c r="D9" s="127">
        <f>D8/C8*100</f>
        <v>101.18803768947153</v>
      </c>
      <c r="E9" s="127">
        <f>E8/D8*100</f>
        <v>100.72874493927127</v>
      </c>
      <c r="F9" s="127">
        <f>F8/E8*100</f>
        <v>100.28135048231512</v>
      </c>
      <c r="G9" s="127">
        <f>G8/E8*100</f>
        <v>100.28135048231512</v>
      </c>
      <c r="H9" s="127">
        <f t="shared" ref="H9:N9" si="0">H8/E8*100</f>
        <v>100.28135048231512</v>
      </c>
      <c r="I9" s="127">
        <f t="shared" si="0"/>
        <v>100</v>
      </c>
      <c r="J9" s="127">
        <f t="shared" si="0"/>
        <v>100</v>
      </c>
      <c r="K9" s="127">
        <f t="shared" si="0"/>
        <v>100</v>
      </c>
      <c r="L9" s="127">
        <f t="shared" si="0"/>
        <v>100</v>
      </c>
      <c r="M9" s="127">
        <f t="shared" si="0"/>
        <v>100</v>
      </c>
      <c r="N9" s="127">
        <f t="shared" si="0"/>
        <v>100</v>
      </c>
    </row>
    <row r="10" spans="1:14" x14ac:dyDescent="0.25">
      <c r="A10" s="137" t="s">
        <v>249</v>
      </c>
      <c r="B10" s="166" t="s">
        <v>250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99"/>
      <c r="M10" s="99"/>
      <c r="N10" s="138"/>
    </row>
    <row r="11" spans="1:14" x14ac:dyDescent="0.25">
      <c r="A11" s="114" t="s">
        <v>251</v>
      </c>
      <c r="B11" s="99" t="s">
        <v>247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8"/>
    </row>
    <row r="12" spans="1:14" x14ac:dyDescent="0.25">
      <c r="A12" s="114" t="s">
        <v>252</v>
      </c>
      <c r="B12" s="99" t="s">
        <v>247</v>
      </c>
      <c r="C12" s="136">
        <v>2441</v>
      </c>
      <c r="D12" s="136">
        <v>2470</v>
      </c>
      <c r="E12" s="136">
        <v>2488</v>
      </c>
      <c r="F12" s="136">
        <v>2495</v>
      </c>
      <c r="G12" s="136">
        <v>2495</v>
      </c>
      <c r="H12" s="136">
        <v>2495</v>
      </c>
      <c r="I12" s="136">
        <v>2495</v>
      </c>
      <c r="J12" s="136">
        <v>2495</v>
      </c>
      <c r="K12" s="136">
        <v>2495</v>
      </c>
      <c r="L12" s="136">
        <v>2495</v>
      </c>
      <c r="M12" s="136">
        <v>2495</v>
      </c>
      <c r="N12" s="52">
        <v>2495</v>
      </c>
    </row>
    <row r="13" spans="1:14" ht="30" customHeight="1" x14ac:dyDescent="0.25">
      <c r="A13" s="139" t="s">
        <v>253</v>
      </c>
      <c r="B13" s="99" t="s">
        <v>247</v>
      </c>
      <c r="C13" s="136">
        <v>1270</v>
      </c>
      <c r="D13" s="136">
        <v>1280</v>
      </c>
      <c r="E13" s="136">
        <v>1285</v>
      </c>
      <c r="F13" s="136">
        <v>1285</v>
      </c>
      <c r="G13" s="136">
        <v>1285</v>
      </c>
      <c r="H13" s="136">
        <v>1285</v>
      </c>
      <c r="I13" s="136">
        <v>1285</v>
      </c>
      <c r="J13" s="136">
        <v>1285</v>
      </c>
      <c r="K13" s="136">
        <v>1285</v>
      </c>
      <c r="L13" s="136">
        <v>1285</v>
      </c>
      <c r="M13" s="136">
        <v>1285</v>
      </c>
      <c r="N13" s="136">
        <v>1285</v>
      </c>
    </row>
    <row r="14" spans="1:14" ht="31.5" customHeight="1" x14ac:dyDescent="0.25">
      <c r="A14" s="114" t="s">
        <v>254</v>
      </c>
      <c r="B14" s="99" t="s">
        <v>247</v>
      </c>
      <c r="C14" s="136">
        <f>C17+C18+C19+C20</f>
        <v>695</v>
      </c>
      <c r="D14" s="136">
        <v>707</v>
      </c>
      <c r="E14" s="136">
        <f>E17+E18+E19+E20</f>
        <v>598</v>
      </c>
      <c r="F14" s="136">
        <v>710</v>
      </c>
      <c r="G14" s="136">
        <v>710</v>
      </c>
      <c r="H14" s="136">
        <v>710</v>
      </c>
      <c r="I14" s="136">
        <v>710</v>
      </c>
      <c r="J14" s="136">
        <v>710</v>
      </c>
      <c r="K14" s="136">
        <v>710</v>
      </c>
      <c r="L14" s="136">
        <v>710</v>
      </c>
      <c r="M14" s="136">
        <v>710</v>
      </c>
      <c r="N14" s="136">
        <v>710</v>
      </c>
    </row>
    <row r="15" spans="1:14" x14ac:dyDescent="0.25">
      <c r="A15" s="85" t="s">
        <v>248</v>
      </c>
      <c r="B15" s="99" t="s">
        <v>18</v>
      </c>
      <c r="C15" s="127"/>
      <c r="D15" s="127">
        <f>D14/C14*100</f>
        <v>101.72661870503596</v>
      </c>
      <c r="E15" s="127">
        <f>E14/D14*100</f>
        <v>84.582743988684584</v>
      </c>
      <c r="F15" s="127">
        <f>F14/E14*100</f>
        <v>118.72909698996656</v>
      </c>
      <c r="G15" s="127">
        <f>G14/E14*100</f>
        <v>118.72909698996656</v>
      </c>
      <c r="H15" s="127">
        <f t="shared" ref="H15:N15" si="1">H14/E14*100</f>
        <v>118.72909698996656</v>
      </c>
      <c r="I15" s="127">
        <f t="shared" si="1"/>
        <v>100</v>
      </c>
      <c r="J15" s="127">
        <f t="shared" si="1"/>
        <v>100</v>
      </c>
      <c r="K15" s="127">
        <f t="shared" si="1"/>
        <v>100</v>
      </c>
      <c r="L15" s="127">
        <f t="shared" si="1"/>
        <v>100</v>
      </c>
      <c r="M15" s="127">
        <f t="shared" si="1"/>
        <v>100</v>
      </c>
      <c r="N15" s="127">
        <f t="shared" si="1"/>
        <v>100</v>
      </c>
    </row>
    <row r="16" spans="1:14" x14ac:dyDescent="0.25">
      <c r="A16" s="85" t="s">
        <v>255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38"/>
    </row>
    <row r="17" spans="1:18" ht="42.75" x14ac:dyDescent="0.25">
      <c r="A17" s="139" t="s">
        <v>256</v>
      </c>
      <c r="B17" s="99" t="s">
        <v>247</v>
      </c>
      <c r="C17" s="99">
        <v>15</v>
      </c>
      <c r="D17" s="99">
        <v>16</v>
      </c>
      <c r="E17" s="99">
        <v>16</v>
      </c>
      <c r="F17" s="99">
        <v>16</v>
      </c>
      <c r="G17" s="99">
        <v>16</v>
      </c>
      <c r="H17" s="99">
        <v>16</v>
      </c>
      <c r="I17" s="99">
        <v>16</v>
      </c>
      <c r="J17" s="99">
        <v>16</v>
      </c>
      <c r="K17" s="99">
        <v>16</v>
      </c>
      <c r="L17" s="99">
        <v>16</v>
      </c>
      <c r="M17" s="99">
        <v>16</v>
      </c>
      <c r="N17" s="99">
        <v>16</v>
      </c>
    </row>
    <row r="18" spans="1:18" ht="57" x14ac:dyDescent="0.25">
      <c r="A18" s="139" t="s">
        <v>257</v>
      </c>
      <c r="B18" s="99" t="s">
        <v>247</v>
      </c>
      <c r="C18" s="99">
        <v>35</v>
      </c>
      <c r="D18" s="99">
        <v>35</v>
      </c>
      <c r="E18" s="99">
        <v>37</v>
      </c>
      <c r="F18" s="99">
        <v>40</v>
      </c>
      <c r="G18" s="99">
        <v>40</v>
      </c>
      <c r="H18" s="99">
        <v>40</v>
      </c>
      <c r="I18" s="99">
        <v>40</v>
      </c>
      <c r="J18" s="99">
        <v>40</v>
      </c>
      <c r="K18" s="99">
        <v>40</v>
      </c>
      <c r="L18" s="99">
        <v>40</v>
      </c>
      <c r="M18" s="99">
        <v>40</v>
      </c>
      <c r="N18" s="99">
        <v>40</v>
      </c>
    </row>
    <row r="19" spans="1:18" ht="74.25" customHeight="1" x14ac:dyDescent="0.25">
      <c r="A19" s="139" t="s">
        <v>258</v>
      </c>
      <c r="B19" s="99" t="s">
        <v>247</v>
      </c>
      <c r="C19" s="99">
        <v>11</v>
      </c>
      <c r="D19" s="99">
        <v>15</v>
      </c>
      <c r="E19" s="99">
        <v>15</v>
      </c>
      <c r="F19" s="99">
        <v>15</v>
      </c>
      <c r="G19" s="99">
        <v>15</v>
      </c>
      <c r="H19" s="99">
        <v>15</v>
      </c>
      <c r="I19" s="99">
        <v>15</v>
      </c>
      <c r="J19" s="99">
        <v>15</v>
      </c>
      <c r="K19" s="99">
        <v>15</v>
      </c>
      <c r="L19" s="99">
        <v>15</v>
      </c>
      <c r="M19" s="99">
        <v>15</v>
      </c>
      <c r="N19" s="99">
        <v>15</v>
      </c>
    </row>
    <row r="20" spans="1:18" ht="42.75" x14ac:dyDescent="0.25">
      <c r="A20" s="139" t="s">
        <v>259</v>
      </c>
      <c r="B20" s="99" t="s">
        <v>247</v>
      </c>
      <c r="C20" s="136">
        <f>C25+C27</f>
        <v>634</v>
      </c>
      <c r="D20" s="136">
        <v>496</v>
      </c>
      <c r="E20" s="136">
        <v>530</v>
      </c>
      <c r="F20" s="136">
        <v>550</v>
      </c>
      <c r="G20" s="136">
        <v>550</v>
      </c>
      <c r="H20" s="136">
        <v>550</v>
      </c>
      <c r="I20" s="136">
        <v>600</v>
      </c>
      <c r="J20" s="136">
        <v>600</v>
      </c>
      <c r="K20" s="136">
        <v>600</v>
      </c>
      <c r="L20" s="136">
        <v>600</v>
      </c>
      <c r="M20" s="136">
        <v>600</v>
      </c>
      <c r="N20" s="52">
        <v>600</v>
      </c>
    </row>
    <row r="21" spans="1:18" x14ac:dyDescent="0.25">
      <c r="A21" s="85" t="s">
        <v>248</v>
      </c>
      <c r="B21" s="99" t="s">
        <v>18</v>
      </c>
      <c r="C21" s="127"/>
      <c r="D21" s="127">
        <f>D20/C20*100</f>
        <v>78.233438485804413</v>
      </c>
      <c r="E21" s="127">
        <f>E20/D20*100</f>
        <v>106.85483870967742</v>
      </c>
      <c r="F21" s="127">
        <f>F20/E20*100</f>
        <v>103.77358490566037</v>
      </c>
      <c r="G21" s="127">
        <f>G20/E20*100</f>
        <v>103.77358490566037</v>
      </c>
      <c r="H21" s="127">
        <f t="shared" ref="H21:N21" si="2">H20/E20*100</f>
        <v>103.77358490566037</v>
      </c>
      <c r="I21" s="127">
        <f t="shared" si="2"/>
        <v>109.09090909090908</v>
      </c>
      <c r="J21" s="127">
        <f t="shared" si="2"/>
        <v>109.09090909090908</v>
      </c>
      <c r="K21" s="127">
        <f t="shared" si="2"/>
        <v>109.09090909090908</v>
      </c>
      <c r="L21" s="127">
        <f t="shared" si="2"/>
        <v>100</v>
      </c>
      <c r="M21" s="127">
        <f t="shared" si="2"/>
        <v>100</v>
      </c>
      <c r="N21" s="127">
        <f t="shared" si="2"/>
        <v>100</v>
      </c>
    </row>
    <row r="22" spans="1:18" ht="15.75" customHeight="1" x14ac:dyDescent="0.25">
      <c r="A22" s="137" t="s">
        <v>249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99"/>
      <c r="M22" s="99"/>
      <c r="N22" s="138"/>
    </row>
    <row r="23" spans="1:18" x14ac:dyDescent="0.25">
      <c r="A23" s="140" t="s">
        <v>260</v>
      </c>
      <c r="B23" s="99" t="s">
        <v>247</v>
      </c>
      <c r="C23" s="136">
        <v>120</v>
      </c>
      <c r="D23" s="136">
        <v>109</v>
      </c>
      <c r="E23" s="136">
        <v>107</v>
      </c>
      <c r="F23" s="136">
        <v>107</v>
      </c>
      <c r="G23" s="136">
        <v>107</v>
      </c>
      <c r="H23" s="136">
        <v>107</v>
      </c>
      <c r="I23" s="136">
        <v>107</v>
      </c>
      <c r="J23" s="136">
        <v>107</v>
      </c>
      <c r="K23" s="136">
        <v>107</v>
      </c>
      <c r="L23" s="136">
        <v>107</v>
      </c>
      <c r="M23" s="136">
        <v>107</v>
      </c>
      <c r="N23" s="136">
        <v>107</v>
      </c>
    </row>
    <row r="24" spans="1:18" x14ac:dyDescent="0.25">
      <c r="A24" s="85" t="s">
        <v>248</v>
      </c>
      <c r="B24" s="99" t="s">
        <v>18</v>
      </c>
      <c r="C24" s="127"/>
      <c r="D24" s="127"/>
      <c r="E24" s="127"/>
      <c r="F24" s="127"/>
      <c r="G24" s="127"/>
      <c r="H24" s="127"/>
      <c r="I24" s="127"/>
      <c r="J24" s="127"/>
      <c r="K24" s="99"/>
      <c r="L24" s="99"/>
      <c r="M24" s="99"/>
      <c r="N24" s="138"/>
    </row>
    <row r="25" spans="1:18" ht="84.75" customHeight="1" x14ac:dyDescent="0.25">
      <c r="A25" s="139" t="s">
        <v>261</v>
      </c>
      <c r="B25" s="99" t="s">
        <v>247</v>
      </c>
      <c r="C25" s="136">
        <v>218</v>
      </c>
      <c r="D25" s="136">
        <v>109</v>
      </c>
      <c r="E25" s="136">
        <v>107</v>
      </c>
      <c r="F25" s="136">
        <v>108</v>
      </c>
      <c r="G25" s="136">
        <v>108</v>
      </c>
      <c r="H25" s="136">
        <v>108</v>
      </c>
      <c r="I25" s="136">
        <v>108</v>
      </c>
      <c r="J25" s="136">
        <v>108</v>
      </c>
      <c r="K25" s="136">
        <v>108</v>
      </c>
      <c r="L25" s="136">
        <v>108</v>
      </c>
      <c r="M25" s="136">
        <v>108</v>
      </c>
      <c r="N25" s="136">
        <v>108</v>
      </c>
      <c r="R25" s="9" t="s">
        <v>262</v>
      </c>
    </row>
    <row r="26" spans="1:18" ht="13.5" customHeight="1" x14ac:dyDescent="0.25">
      <c r="A26" s="85" t="s">
        <v>248</v>
      </c>
      <c r="B26" s="99" t="s">
        <v>18</v>
      </c>
      <c r="C26" s="127"/>
      <c r="D26" s="127">
        <f>D25/C25*100</f>
        <v>50</v>
      </c>
      <c r="E26" s="127">
        <f>E25/D25*100</f>
        <v>98.165137614678898</v>
      </c>
      <c r="F26" s="127">
        <f>F25/E25*100</f>
        <v>100.93457943925233</v>
      </c>
      <c r="G26" s="127">
        <f>G25/E25*100</f>
        <v>100.93457943925233</v>
      </c>
      <c r="H26" s="127">
        <f t="shared" ref="H26:N26" si="3">H25/E25*100</f>
        <v>100.93457943925233</v>
      </c>
      <c r="I26" s="127">
        <f t="shared" si="3"/>
        <v>100</v>
      </c>
      <c r="J26" s="127">
        <f t="shared" si="3"/>
        <v>100</v>
      </c>
      <c r="K26" s="127">
        <f t="shared" si="3"/>
        <v>100</v>
      </c>
      <c r="L26" s="127">
        <f t="shared" si="3"/>
        <v>100</v>
      </c>
      <c r="M26" s="127">
        <f t="shared" si="3"/>
        <v>100</v>
      </c>
      <c r="N26" s="127">
        <f t="shared" si="3"/>
        <v>100</v>
      </c>
    </row>
    <row r="27" spans="1:18" ht="81" customHeight="1" x14ac:dyDescent="0.25">
      <c r="A27" s="139" t="s">
        <v>263</v>
      </c>
      <c r="B27" s="99" t="s">
        <v>247</v>
      </c>
      <c r="C27" s="99">
        <v>416</v>
      </c>
      <c r="D27" s="99">
        <v>379</v>
      </c>
      <c r="E27" s="99">
        <v>389</v>
      </c>
      <c r="F27" s="99">
        <v>400</v>
      </c>
      <c r="G27" s="99">
        <v>420</v>
      </c>
      <c r="H27" s="99">
        <v>420</v>
      </c>
      <c r="I27" s="99">
        <v>420</v>
      </c>
      <c r="J27" s="99">
        <v>420</v>
      </c>
      <c r="K27" s="99">
        <v>420</v>
      </c>
      <c r="L27" s="99">
        <v>420</v>
      </c>
      <c r="M27" s="99">
        <v>420</v>
      </c>
      <c r="N27" s="99">
        <v>427</v>
      </c>
    </row>
    <row r="28" spans="1:18" x14ac:dyDescent="0.25">
      <c r="A28" s="85" t="s">
        <v>248</v>
      </c>
      <c r="B28" s="99" t="s">
        <v>18</v>
      </c>
      <c r="C28" s="127"/>
      <c r="D28" s="127">
        <f>D27/C27*100</f>
        <v>91.105769230769226</v>
      </c>
      <c r="E28" s="127">
        <f>E27/D27*100</f>
        <v>102.63852242744062</v>
      </c>
      <c r="F28" s="127">
        <f>F27/E27*100</f>
        <v>102.82776349614396</v>
      </c>
      <c r="G28" s="127">
        <f>G27/E27*100</f>
        <v>107.96915167095116</v>
      </c>
      <c r="H28" s="127">
        <f t="shared" ref="H28:N28" si="4">H27/E27*100</f>
        <v>107.96915167095116</v>
      </c>
      <c r="I28" s="127">
        <f t="shared" si="4"/>
        <v>105</v>
      </c>
      <c r="J28" s="127">
        <f t="shared" si="4"/>
        <v>100</v>
      </c>
      <c r="K28" s="127">
        <f t="shared" si="4"/>
        <v>100</v>
      </c>
      <c r="L28" s="127">
        <f t="shared" si="4"/>
        <v>100</v>
      </c>
      <c r="M28" s="127">
        <f t="shared" si="4"/>
        <v>100</v>
      </c>
      <c r="N28" s="127">
        <f t="shared" si="4"/>
        <v>101.66666666666666</v>
      </c>
    </row>
    <row r="29" spans="1:18" ht="44.25" x14ac:dyDescent="0.25">
      <c r="A29" s="139" t="s">
        <v>264</v>
      </c>
      <c r="B29" s="99" t="s">
        <v>179</v>
      </c>
      <c r="C29" s="136">
        <v>102604</v>
      </c>
      <c r="D29" s="136">
        <v>107735.4</v>
      </c>
      <c r="E29" s="136">
        <v>115368</v>
      </c>
      <c r="F29" s="136">
        <v>115368</v>
      </c>
      <c r="G29" s="136">
        <v>115368</v>
      </c>
      <c r="H29" s="136">
        <v>115368</v>
      </c>
      <c r="I29" s="136">
        <v>122290</v>
      </c>
      <c r="J29" s="136">
        <v>122290</v>
      </c>
      <c r="K29" s="136">
        <v>122290</v>
      </c>
      <c r="L29" s="136">
        <v>129627</v>
      </c>
      <c r="M29" s="136">
        <v>129627</v>
      </c>
      <c r="N29" s="136">
        <v>129627</v>
      </c>
    </row>
    <row r="30" spans="1:18" x14ac:dyDescent="0.25">
      <c r="A30" s="85" t="s">
        <v>248</v>
      </c>
      <c r="B30" s="99" t="s">
        <v>18</v>
      </c>
      <c r="C30" s="127"/>
      <c r="D30" s="127">
        <f>D29/C29*100</f>
        <v>105.00116954504696</v>
      </c>
      <c r="E30" s="127">
        <f>E29/D29*100</f>
        <v>107.08457944185477</v>
      </c>
      <c r="F30" s="127">
        <f>F29/E29*100</f>
        <v>100</v>
      </c>
      <c r="G30" s="127">
        <f>G29/E29*100</f>
        <v>100</v>
      </c>
      <c r="H30" s="127">
        <f t="shared" ref="H30:M30" si="5">H29/E29*100</f>
        <v>100</v>
      </c>
      <c r="I30" s="127">
        <f t="shared" si="5"/>
        <v>105.99993065668123</v>
      </c>
      <c r="J30" s="127">
        <f>J29/G29*100</f>
        <v>105.99993065668123</v>
      </c>
      <c r="K30" s="127">
        <f t="shared" si="5"/>
        <v>105.99993065668123</v>
      </c>
      <c r="L30" s="127">
        <f t="shared" si="5"/>
        <v>105.99967290865975</v>
      </c>
      <c r="M30" s="127">
        <f t="shared" si="5"/>
        <v>105.99967290865975</v>
      </c>
      <c r="N30" s="127">
        <f>N29/K29*100</f>
        <v>105.99967290865975</v>
      </c>
    </row>
    <row r="31" spans="1:18" ht="15.75" customHeight="1" x14ac:dyDescent="0.25">
      <c r="A31" s="137" t="s">
        <v>265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99"/>
      <c r="M31" s="99"/>
      <c r="N31" s="138"/>
    </row>
    <row r="32" spans="1:18" x14ac:dyDescent="0.25">
      <c r="A32" s="140" t="s">
        <v>260</v>
      </c>
      <c r="B32" s="99" t="s">
        <v>179</v>
      </c>
      <c r="C32" s="127">
        <v>23253</v>
      </c>
      <c r="D32" s="127">
        <v>25704.799999999999</v>
      </c>
      <c r="E32" s="127">
        <v>26850.799999999999</v>
      </c>
      <c r="F32" s="127">
        <v>26850.799999999999</v>
      </c>
      <c r="G32" s="127">
        <v>26850.799999999999</v>
      </c>
      <c r="H32" s="127">
        <v>26850.799999999999</v>
      </c>
      <c r="I32" s="127">
        <v>28461.84</v>
      </c>
      <c r="J32" s="127">
        <v>28461.84</v>
      </c>
      <c r="K32" s="127">
        <v>28461.84</v>
      </c>
      <c r="L32" s="127">
        <v>30169.55</v>
      </c>
      <c r="M32" s="127">
        <v>30169.55</v>
      </c>
      <c r="N32" s="127">
        <v>30169.55</v>
      </c>
    </row>
    <row r="33" spans="1:14" x14ac:dyDescent="0.25">
      <c r="A33" s="85" t="s">
        <v>248</v>
      </c>
      <c r="B33" s="99" t="s">
        <v>18</v>
      </c>
      <c r="C33" s="127"/>
      <c r="D33" s="127"/>
      <c r="E33" s="127">
        <f>E32/D32</f>
        <v>1.0445831128816407</v>
      </c>
      <c r="F33" s="127">
        <f t="shared" ref="F33:N33" si="6">F32/E32</f>
        <v>1</v>
      </c>
      <c r="G33" s="127">
        <f t="shared" si="6"/>
        <v>1</v>
      </c>
      <c r="H33" s="127">
        <f t="shared" si="6"/>
        <v>1</v>
      </c>
      <c r="I33" s="127">
        <f t="shared" si="6"/>
        <v>1.0599997020572944</v>
      </c>
      <c r="J33" s="127">
        <f t="shared" si="6"/>
        <v>1</v>
      </c>
      <c r="K33" s="127">
        <f t="shared" si="6"/>
        <v>1</v>
      </c>
      <c r="L33" s="127">
        <f t="shared" si="6"/>
        <v>1.0599999859460949</v>
      </c>
      <c r="M33" s="127">
        <f t="shared" si="6"/>
        <v>1</v>
      </c>
      <c r="N33" s="127">
        <f t="shared" si="6"/>
        <v>1</v>
      </c>
    </row>
    <row r="34" spans="1:14" ht="87" customHeight="1" x14ac:dyDescent="0.25">
      <c r="A34" s="139" t="s">
        <v>266</v>
      </c>
      <c r="B34" s="99" t="s">
        <v>179</v>
      </c>
      <c r="C34" s="127">
        <v>23253</v>
      </c>
      <c r="D34" s="127">
        <v>25704.799999999999</v>
      </c>
      <c r="E34" s="127">
        <v>26850.799999999999</v>
      </c>
      <c r="F34" s="127">
        <v>26850.799999999999</v>
      </c>
      <c r="G34" s="127">
        <v>26850.799999999999</v>
      </c>
      <c r="H34" s="127">
        <v>26850.799999999999</v>
      </c>
      <c r="I34" s="127">
        <v>28461.84</v>
      </c>
      <c r="J34" s="127">
        <v>28461.84</v>
      </c>
      <c r="K34" s="127">
        <v>28461.84</v>
      </c>
      <c r="L34" s="127">
        <v>30169.55</v>
      </c>
      <c r="M34" s="127">
        <v>30169.55</v>
      </c>
      <c r="N34" s="127">
        <v>30169.55</v>
      </c>
    </row>
    <row r="35" spans="1:14" x14ac:dyDescent="0.25">
      <c r="A35" s="85" t="s">
        <v>248</v>
      </c>
      <c r="B35" s="99" t="s">
        <v>18</v>
      </c>
      <c r="C35" s="127"/>
      <c r="D35" s="127">
        <f>D34/C34*100</f>
        <v>110.54401582591493</v>
      </c>
      <c r="E35" s="127">
        <f>E34/D34*100</f>
        <v>104.45831128816407</v>
      </c>
      <c r="F35" s="127">
        <f>F34/E34*100</f>
        <v>100</v>
      </c>
      <c r="G35" s="127">
        <f>G34/E34*100</f>
        <v>100</v>
      </c>
      <c r="H35" s="127">
        <f t="shared" ref="H35:N35" si="7">H34/E34*100</f>
        <v>100</v>
      </c>
      <c r="I35" s="127">
        <f t="shared" si="7"/>
        <v>105.99997020572944</v>
      </c>
      <c r="J35" s="127">
        <f t="shared" si="7"/>
        <v>105.99997020572944</v>
      </c>
      <c r="K35" s="127">
        <f t="shared" si="7"/>
        <v>105.99997020572944</v>
      </c>
      <c r="L35" s="127">
        <f t="shared" si="7"/>
        <v>105.99999859460949</v>
      </c>
      <c r="M35" s="127">
        <f t="shared" si="7"/>
        <v>105.99999859460949</v>
      </c>
      <c r="N35" s="127">
        <f t="shared" si="7"/>
        <v>105.99999859460949</v>
      </c>
    </row>
    <row r="36" spans="1:14" ht="57" x14ac:dyDescent="0.25">
      <c r="A36" s="139" t="s">
        <v>267</v>
      </c>
      <c r="B36" s="99" t="s">
        <v>268</v>
      </c>
      <c r="C36" s="127">
        <v>14561</v>
      </c>
      <c r="D36" s="127">
        <v>18397.400000000001</v>
      </c>
      <c r="E36" s="127">
        <v>19383.099999999999</v>
      </c>
      <c r="F36" s="127">
        <v>19383.099999999999</v>
      </c>
      <c r="G36" s="127">
        <v>19383.099999999999</v>
      </c>
      <c r="H36" s="127">
        <v>19383.099999999999</v>
      </c>
      <c r="I36" s="127">
        <v>20546.080000000002</v>
      </c>
      <c r="J36" s="127">
        <v>20546.080000000002</v>
      </c>
      <c r="K36" s="127">
        <v>20546.080000000002</v>
      </c>
      <c r="L36" s="127">
        <v>21778.85</v>
      </c>
      <c r="M36" s="127">
        <v>21778.85</v>
      </c>
      <c r="N36" s="127">
        <v>21778.85</v>
      </c>
    </row>
    <row r="37" spans="1:14" x14ac:dyDescent="0.25">
      <c r="A37" s="85" t="s">
        <v>248</v>
      </c>
      <c r="B37" s="99" t="s">
        <v>18</v>
      </c>
      <c r="C37" s="127"/>
      <c r="D37" s="127">
        <f>D36/C36*100</f>
        <v>126.34709154591033</v>
      </c>
      <c r="E37" s="127">
        <f>E36/D36*100</f>
        <v>105.3578223009773</v>
      </c>
      <c r="F37" s="127">
        <f>F36/E36*100</f>
        <v>100</v>
      </c>
      <c r="G37" s="127">
        <f>G36/E36*100</f>
        <v>100</v>
      </c>
      <c r="H37" s="127">
        <f t="shared" ref="H37:N37" si="8">H36/E36*100</f>
        <v>100</v>
      </c>
      <c r="I37" s="127">
        <f t="shared" si="8"/>
        <v>105.99996904519919</v>
      </c>
      <c r="J37" s="127">
        <f t="shared" si="8"/>
        <v>105.99996904519919</v>
      </c>
      <c r="K37" s="127">
        <f t="shared" si="8"/>
        <v>105.99996904519919</v>
      </c>
      <c r="L37" s="127">
        <f t="shared" si="8"/>
        <v>106.00002530896401</v>
      </c>
      <c r="M37" s="127">
        <f t="shared" si="8"/>
        <v>106.00002530896401</v>
      </c>
      <c r="N37" s="141">
        <f t="shared" si="8"/>
        <v>106.00002530896401</v>
      </c>
    </row>
    <row r="38" spans="1:14" x14ac:dyDescent="0.25">
      <c r="A38" s="137" t="s">
        <v>269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38"/>
    </row>
    <row r="39" spans="1:14" x14ac:dyDescent="0.25">
      <c r="A39" s="140" t="s">
        <v>260</v>
      </c>
      <c r="B39" s="99" t="s">
        <v>268</v>
      </c>
      <c r="C39" s="136">
        <v>16534</v>
      </c>
      <c r="D39" s="136">
        <v>19651.97</v>
      </c>
      <c r="E39" s="136">
        <v>20911.86</v>
      </c>
      <c r="F39" s="136">
        <v>20911.86</v>
      </c>
      <c r="G39" s="136">
        <v>20911.86</v>
      </c>
      <c r="H39" s="136">
        <v>20911.86</v>
      </c>
      <c r="I39" s="136">
        <v>22166.57</v>
      </c>
      <c r="J39" s="136">
        <v>22166.57</v>
      </c>
      <c r="K39" s="136">
        <v>22166.57</v>
      </c>
      <c r="L39" s="136">
        <v>23496.560000000001</v>
      </c>
      <c r="M39" s="136">
        <v>23496.560000000001</v>
      </c>
      <c r="N39" s="136">
        <v>23496.560000000001</v>
      </c>
    </row>
    <row r="40" spans="1:14" x14ac:dyDescent="0.25">
      <c r="A40" s="85" t="s">
        <v>248</v>
      </c>
      <c r="B40" s="99" t="s">
        <v>18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38"/>
    </row>
    <row r="41" spans="1:14" ht="88.5" customHeight="1" x14ac:dyDescent="0.25">
      <c r="A41" s="139" t="s">
        <v>270</v>
      </c>
      <c r="B41" s="99" t="s">
        <v>268</v>
      </c>
      <c r="C41" s="136">
        <v>16534</v>
      </c>
      <c r="D41" s="136">
        <v>19651.97</v>
      </c>
      <c r="E41" s="136">
        <v>20911.86</v>
      </c>
      <c r="F41" s="136">
        <v>20911.86</v>
      </c>
      <c r="G41" s="136">
        <v>20911.86</v>
      </c>
      <c r="H41" s="136">
        <v>20911.86</v>
      </c>
      <c r="I41" s="136">
        <v>22166.57</v>
      </c>
      <c r="J41" s="136">
        <v>22166.57</v>
      </c>
      <c r="K41" s="136">
        <v>22166.57</v>
      </c>
      <c r="L41" s="136">
        <v>23496.560000000001</v>
      </c>
      <c r="M41" s="136">
        <v>23496.560000000001</v>
      </c>
      <c r="N41" s="136">
        <v>23496.560000000001</v>
      </c>
    </row>
    <row r="42" spans="1:14" x14ac:dyDescent="0.25">
      <c r="A42" s="85" t="s">
        <v>248</v>
      </c>
      <c r="B42" s="99" t="s">
        <v>18</v>
      </c>
      <c r="C42" s="127"/>
      <c r="D42" s="127">
        <f>D41/C41*100</f>
        <v>118.85792911576148</v>
      </c>
      <c r="E42" s="127">
        <f>E41/D41*100</f>
        <v>106.41101121159863</v>
      </c>
      <c r="F42" s="127">
        <f>F41/E41*100</f>
        <v>100</v>
      </c>
      <c r="G42" s="127">
        <v>105</v>
      </c>
      <c r="H42" s="127">
        <v>105</v>
      </c>
      <c r="I42" s="127">
        <v>105</v>
      </c>
      <c r="J42" s="127">
        <v>105</v>
      </c>
      <c r="K42" s="127">
        <v>106</v>
      </c>
      <c r="L42" s="127">
        <v>106</v>
      </c>
      <c r="M42" s="127">
        <v>106</v>
      </c>
      <c r="N42" s="127">
        <v>106</v>
      </c>
    </row>
    <row r="43" spans="1:14" ht="44.25" x14ac:dyDescent="0.25">
      <c r="A43" s="139" t="s">
        <v>271</v>
      </c>
      <c r="B43" s="99" t="s">
        <v>247</v>
      </c>
      <c r="C43" s="99">
        <v>3</v>
      </c>
      <c r="D43" s="99">
        <v>3</v>
      </c>
      <c r="E43" s="99">
        <v>3</v>
      </c>
      <c r="F43" s="99">
        <v>3</v>
      </c>
      <c r="G43" s="99">
        <v>3</v>
      </c>
      <c r="H43" s="99">
        <v>3</v>
      </c>
      <c r="I43" s="99">
        <v>3</v>
      </c>
      <c r="J43" s="99">
        <v>3</v>
      </c>
      <c r="K43" s="99">
        <v>3</v>
      </c>
      <c r="L43" s="99">
        <v>3</v>
      </c>
      <c r="M43" s="99">
        <v>3</v>
      </c>
      <c r="N43" s="99">
        <v>3</v>
      </c>
    </row>
    <row r="44" spans="1:14" ht="28.5" x14ac:dyDescent="0.25">
      <c r="A44" s="139" t="s">
        <v>272</v>
      </c>
      <c r="B44" s="99" t="s">
        <v>18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38"/>
    </row>
    <row r="45" spans="1:14" x14ac:dyDescent="0.25">
      <c r="A45" s="139" t="s">
        <v>273</v>
      </c>
      <c r="B45" s="142" t="s">
        <v>18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38"/>
    </row>
    <row r="46" spans="1:14" x14ac:dyDescent="0.25">
      <c r="A46" s="139" t="s">
        <v>274</v>
      </c>
      <c r="B46" s="142" t="s">
        <v>18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38"/>
    </row>
    <row r="47" spans="1:14" ht="53.25" customHeight="1" x14ac:dyDescent="0.25">
      <c r="A47" s="167" t="s">
        <v>275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44"/>
      <c r="M47" s="144"/>
    </row>
  </sheetData>
  <sheetProtection selectLockedCells="1" selectUnlockedCells="1"/>
  <mergeCells count="18">
    <mergeCell ref="H1:N1"/>
    <mergeCell ref="A2:K2"/>
    <mergeCell ref="A3:K3"/>
    <mergeCell ref="A5:A7"/>
    <mergeCell ref="B5:B7"/>
    <mergeCell ref="F5:H5"/>
    <mergeCell ref="I5:K5"/>
    <mergeCell ref="L5:N5"/>
    <mergeCell ref="C6:C7"/>
    <mergeCell ref="D6:D7"/>
    <mergeCell ref="B31:K31"/>
    <mergeCell ref="A47:K47"/>
    <mergeCell ref="E6:E7"/>
    <mergeCell ref="F6:H6"/>
    <mergeCell ref="I6:K6"/>
    <mergeCell ref="L6:N6"/>
    <mergeCell ref="B10:K10"/>
    <mergeCell ref="B22:K22"/>
  </mergeCells>
  <pageMargins left="0.15763888888888888" right="0.19652777777777777" top="0.27569444444444446" bottom="0.43333333333333335" header="0.51180555555555551" footer="0.31527777777777777"/>
  <pageSetup paperSize="9" scale="65" firstPageNumber="0" orientation="portrait" horizontalDpi="300" verticalDpi="300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пром </vt:lpstr>
      <vt:lpstr>село</vt:lpstr>
      <vt:lpstr>инвестиции</vt:lpstr>
      <vt:lpstr>товарооборот</vt:lpstr>
      <vt:lpstr>услуги</vt:lpstr>
      <vt:lpstr>Население</vt:lpstr>
      <vt:lpstr>Население!Заголовки_для_печати</vt:lpstr>
      <vt:lpstr>село!Заголовки_для_печати</vt:lpstr>
      <vt:lpstr>товарооборот!Заголовки_для_печати</vt:lpstr>
      <vt:lpstr>услуги!Заголовки_для_печати</vt:lpstr>
      <vt:lpstr>инвестиции!Область_печати</vt:lpstr>
      <vt:lpstr>Население!Область_печати</vt:lpstr>
      <vt:lpstr>'пром '!Область_печати</vt:lpstr>
      <vt:lpstr>село!Область_печати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2022-02-21T08:25:24Z</dcterms:created>
  <dcterms:modified xsi:type="dcterms:W3CDTF">2022-02-21T08:29:07Z</dcterms:modified>
</cp:coreProperties>
</file>